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602f75e7-af59-40b2-989c-6204585c9d65\"/>
    </mc:Choice>
  </mc:AlternateContent>
  <xr:revisionPtr revIDLastSave="0" documentId="8_{BC2B228A-7ACD-4780-B91B-269319BC2186}" xr6:coauthVersionLast="47" xr6:coauthVersionMax="47" xr10:uidLastSave="{00000000-0000-0000-0000-000000000000}"/>
  <bookViews>
    <workbookView xWindow="-120" yWindow="-120" windowWidth="19440" windowHeight="10440" activeTab="2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4" l="1"/>
  <c r="J19" i="4"/>
  <c r="I19" i="4"/>
  <c r="H19" i="4"/>
  <c r="G19" i="4"/>
  <c r="F19" i="4"/>
  <c r="E19" i="4"/>
  <c r="D19" i="4"/>
  <c r="C19" i="4"/>
  <c r="J91" i="5"/>
  <c r="G91" i="5"/>
  <c r="D91" i="5"/>
  <c r="J90" i="5"/>
  <c r="J88" i="5" s="1"/>
  <c r="J82" i="5" s="1"/>
  <c r="G90" i="5"/>
  <c r="D90" i="5"/>
  <c r="L88" i="5"/>
  <c r="K88" i="5"/>
  <c r="I88" i="5"/>
  <c r="H88" i="5"/>
  <c r="H82" i="5" s="1"/>
  <c r="H76" i="5" s="1"/>
  <c r="H74" i="5" s="1"/>
  <c r="G88" i="5"/>
  <c r="F88" i="5"/>
  <c r="E88" i="5"/>
  <c r="E82" i="5" s="1"/>
  <c r="D88" i="5"/>
  <c r="J87" i="5"/>
  <c r="G87" i="5"/>
  <c r="D87" i="5"/>
  <c r="J86" i="5"/>
  <c r="G86" i="5"/>
  <c r="G84" i="5" s="1"/>
  <c r="G82" i="5" s="1"/>
  <c r="D86" i="5"/>
  <c r="L84" i="5"/>
  <c r="J84" i="5"/>
  <c r="I84" i="5"/>
  <c r="F84" i="5"/>
  <c r="D84" i="5"/>
  <c r="D82" i="5" s="1"/>
  <c r="L82" i="5"/>
  <c r="K82" i="5"/>
  <c r="K76" i="5" s="1"/>
  <c r="I82" i="5"/>
  <c r="J81" i="5"/>
  <c r="G81" i="5"/>
  <c r="G78" i="5" s="1"/>
  <c r="D81" i="5"/>
  <c r="J80" i="5"/>
  <c r="J78" i="5" s="1"/>
  <c r="G80" i="5"/>
  <c r="D80" i="5"/>
  <c r="L78" i="5"/>
  <c r="I78" i="5"/>
  <c r="F78" i="5"/>
  <c r="I76" i="5"/>
  <c r="I74" i="5" s="1"/>
  <c r="G76" i="5"/>
  <c r="G74" i="5" s="1"/>
  <c r="E76" i="5"/>
  <c r="E74" i="5" s="1"/>
  <c r="K74" i="5"/>
  <c r="J73" i="5"/>
  <c r="G73" i="5"/>
  <c r="D73" i="5"/>
  <c r="J72" i="5"/>
  <c r="G72" i="5"/>
  <c r="D72" i="5"/>
  <c r="J71" i="5"/>
  <c r="G71" i="5"/>
  <c r="D71" i="5"/>
  <c r="J70" i="5"/>
  <c r="I69" i="5"/>
  <c r="G69" i="5" s="1"/>
  <c r="J68" i="5"/>
  <c r="G68" i="5"/>
  <c r="D68" i="5"/>
  <c r="J67" i="5"/>
  <c r="G67" i="5"/>
  <c r="D67" i="5"/>
  <c r="L65" i="5"/>
  <c r="J65" i="5"/>
  <c r="I65" i="5"/>
  <c r="I63" i="5" s="1"/>
  <c r="I55" i="5" s="1"/>
  <c r="I44" i="5" s="1"/>
  <c r="G65" i="5"/>
  <c r="G63" i="5" s="1"/>
  <c r="F65" i="5"/>
  <c r="D65" i="5"/>
  <c r="K63" i="5"/>
  <c r="H63" i="5"/>
  <c r="E63" i="5"/>
  <c r="J62" i="5"/>
  <c r="G62" i="5"/>
  <c r="D62" i="5"/>
  <c r="J61" i="5"/>
  <c r="J57" i="5" s="1"/>
  <c r="G61" i="5"/>
  <c r="G57" i="5" s="1"/>
  <c r="D61" i="5"/>
  <c r="D57" i="5" s="1"/>
  <c r="J59" i="5"/>
  <c r="G59" i="5"/>
  <c r="D59" i="5"/>
  <c r="K57" i="5"/>
  <c r="L69" i="5" s="1"/>
  <c r="H57" i="5"/>
  <c r="E57" i="5"/>
  <c r="J54" i="5"/>
  <c r="G54" i="5"/>
  <c r="D54" i="5"/>
  <c r="J53" i="5"/>
  <c r="J51" i="5" s="1"/>
  <c r="G53" i="5"/>
  <c r="G51" i="5" s="1"/>
  <c r="D53" i="5"/>
  <c r="D51" i="5" s="1"/>
  <c r="L51" i="5"/>
  <c r="K51" i="5"/>
  <c r="I51" i="5"/>
  <c r="H51" i="5"/>
  <c r="F51" i="5"/>
  <c r="E51" i="5"/>
  <c r="J50" i="5"/>
  <c r="G50" i="5"/>
  <c r="D50" i="5"/>
  <c r="J49" i="5"/>
  <c r="G49" i="5"/>
  <c r="D49" i="5"/>
  <c r="J48" i="5"/>
  <c r="J46" i="5" s="1"/>
  <c r="G48" i="5"/>
  <c r="G46" i="5" s="1"/>
  <c r="D48" i="5"/>
  <c r="D46" i="5" s="1"/>
  <c r="L46" i="5"/>
  <c r="I46" i="5"/>
  <c r="F46" i="5"/>
  <c r="J43" i="5"/>
  <c r="J40" i="5" s="1"/>
  <c r="G43" i="5"/>
  <c r="G40" i="5" s="1"/>
  <c r="D43" i="5"/>
  <c r="D40" i="5" s="1"/>
  <c r="J42" i="5"/>
  <c r="G42" i="5"/>
  <c r="D42" i="5"/>
  <c r="L40" i="5"/>
  <c r="K40" i="5"/>
  <c r="I40" i="5"/>
  <c r="H40" i="5"/>
  <c r="F40" i="5"/>
  <c r="E40" i="5"/>
  <c r="J39" i="5"/>
  <c r="G39" i="5"/>
  <c r="G36" i="5" s="1"/>
  <c r="G34" i="5" s="1"/>
  <c r="D39" i="5"/>
  <c r="D36" i="5" s="1"/>
  <c r="D34" i="5" s="1"/>
  <c r="J38" i="5"/>
  <c r="J36" i="5" s="1"/>
  <c r="J34" i="5" s="1"/>
  <c r="J22" i="5" s="1"/>
  <c r="G38" i="5"/>
  <c r="D38" i="5"/>
  <c r="L36" i="5"/>
  <c r="K36" i="5"/>
  <c r="I36" i="5"/>
  <c r="I34" i="5" s="1"/>
  <c r="I22" i="5" s="1"/>
  <c r="I16" i="5" s="1"/>
  <c r="H36" i="5"/>
  <c r="F36" i="5"/>
  <c r="E36" i="5"/>
  <c r="L34" i="5"/>
  <c r="K34" i="5"/>
  <c r="K22" i="5" s="1"/>
  <c r="H34" i="5"/>
  <c r="H22" i="5" s="1"/>
  <c r="H16" i="5" s="1"/>
  <c r="J33" i="5"/>
  <c r="G33" i="5"/>
  <c r="D33" i="5"/>
  <c r="J32" i="5"/>
  <c r="G32" i="5"/>
  <c r="D32" i="5"/>
  <c r="D30" i="5" s="1"/>
  <c r="L30" i="5"/>
  <c r="J30" i="5"/>
  <c r="I30" i="5"/>
  <c r="G30" i="5"/>
  <c r="F30" i="5"/>
  <c r="J29" i="5"/>
  <c r="G29" i="5"/>
  <c r="D29" i="5"/>
  <c r="J28" i="5"/>
  <c r="G28" i="5"/>
  <c r="D28" i="5"/>
  <c r="L26" i="5"/>
  <c r="J26" i="5"/>
  <c r="I26" i="5"/>
  <c r="G26" i="5"/>
  <c r="G24" i="5" s="1"/>
  <c r="G22" i="5" s="1"/>
  <c r="F26" i="5"/>
  <c r="D26" i="5"/>
  <c r="L24" i="5"/>
  <c r="J24" i="5"/>
  <c r="I24" i="5"/>
  <c r="J21" i="5"/>
  <c r="G21" i="5"/>
  <c r="D21" i="5"/>
  <c r="D18" i="5" s="1"/>
  <c r="J20" i="5"/>
  <c r="J18" i="5" s="1"/>
  <c r="G20" i="5"/>
  <c r="G18" i="5" s="1"/>
  <c r="D20" i="5"/>
  <c r="L18" i="5"/>
  <c r="I18" i="5"/>
  <c r="F18" i="5"/>
  <c r="K16" i="5"/>
  <c r="J228" i="3"/>
  <c r="G228" i="3"/>
  <c r="D228" i="3"/>
  <c r="J227" i="3"/>
  <c r="G227" i="3"/>
  <c r="D227" i="3"/>
  <c r="J226" i="3"/>
  <c r="G226" i="3"/>
  <c r="D226" i="3"/>
  <c r="D223" i="3" s="1"/>
  <c r="J225" i="3"/>
  <c r="J223" i="3" s="1"/>
  <c r="G225" i="3"/>
  <c r="G223" i="3" s="1"/>
  <c r="D225" i="3"/>
  <c r="L223" i="3"/>
  <c r="I223" i="3"/>
  <c r="F223" i="3"/>
  <c r="J222" i="3"/>
  <c r="G222" i="3"/>
  <c r="D222" i="3"/>
  <c r="L220" i="3"/>
  <c r="J220" i="3"/>
  <c r="I220" i="3"/>
  <c r="G220" i="3"/>
  <c r="F220" i="3"/>
  <c r="D220" i="3"/>
  <c r="J219" i="3"/>
  <c r="G219" i="3"/>
  <c r="D219" i="3"/>
  <c r="J218" i="3"/>
  <c r="G218" i="3"/>
  <c r="D218" i="3"/>
  <c r="J217" i="3"/>
  <c r="G217" i="3"/>
  <c r="D217" i="3"/>
  <c r="L215" i="3"/>
  <c r="J215" i="3"/>
  <c r="I215" i="3"/>
  <c r="G215" i="3"/>
  <c r="G212" i="3" s="1"/>
  <c r="F215" i="3"/>
  <c r="F212" i="3" s="1"/>
  <c r="D215" i="3"/>
  <c r="D212" i="3" s="1"/>
  <c r="J214" i="3"/>
  <c r="J212" i="3" s="1"/>
  <c r="G214" i="3"/>
  <c r="D214" i="3"/>
  <c r="J211" i="3"/>
  <c r="G211" i="3"/>
  <c r="G207" i="3" s="1"/>
  <c r="G205" i="3" s="1"/>
  <c r="D211" i="3"/>
  <c r="J210" i="3"/>
  <c r="G210" i="3"/>
  <c r="D210" i="3"/>
  <c r="J209" i="3"/>
  <c r="G209" i="3"/>
  <c r="D209" i="3"/>
  <c r="L207" i="3"/>
  <c r="I207" i="3"/>
  <c r="F207" i="3"/>
  <c r="F205" i="3"/>
  <c r="J204" i="3"/>
  <c r="J202" i="3" s="1"/>
  <c r="G204" i="3"/>
  <c r="G202" i="3" s="1"/>
  <c r="D204" i="3"/>
  <c r="D202" i="3" s="1"/>
  <c r="L202" i="3"/>
  <c r="I202" i="3"/>
  <c r="F202" i="3"/>
  <c r="J201" i="3"/>
  <c r="G201" i="3"/>
  <c r="D201" i="3"/>
  <c r="J200" i="3"/>
  <c r="G200" i="3"/>
  <c r="D200" i="3"/>
  <c r="J199" i="3"/>
  <c r="G199" i="3"/>
  <c r="G196" i="3" s="1"/>
  <c r="D199" i="3"/>
  <c r="D196" i="3" s="1"/>
  <c r="J198" i="3"/>
  <c r="J196" i="3" s="1"/>
  <c r="G198" i="3"/>
  <c r="D198" i="3"/>
  <c r="L196" i="3"/>
  <c r="I196" i="3"/>
  <c r="F196" i="3"/>
  <c r="J195" i="3"/>
  <c r="G195" i="3"/>
  <c r="D195" i="3"/>
  <c r="D193" i="3" s="1"/>
  <c r="L193" i="3"/>
  <c r="J193" i="3"/>
  <c r="I193" i="3"/>
  <c r="G193" i="3"/>
  <c r="F193" i="3"/>
  <c r="J192" i="3"/>
  <c r="G192" i="3"/>
  <c r="D192" i="3"/>
  <c r="J191" i="3"/>
  <c r="J187" i="3" s="1"/>
  <c r="G191" i="3"/>
  <c r="D191" i="3"/>
  <c r="J190" i="3"/>
  <c r="G190" i="3"/>
  <c r="D190" i="3"/>
  <c r="J189" i="3"/>
  <c r="G189" i="3"/>
  <c r="D189" i="3"/>
  <c r="L187" i="3"/>
  <c r="I187" i="3"/>
  <c r="F187" i="3"/>
  <c r="J186" i="3"/>
  <c r="G186" i="3"/>
  <c r="D186" i="3"/>
  <c r="D181" i="3" s="1"/>
  <c r="J185" i="3"/>
  <c r="G185" i="3"/>
  <c r="D185" i="3"/>
  <c r="J184" i="3"/>
  <c r="G184" i="3"/>
  <c r="D184" i="3"/>
  <c r="J183" i="3"/>
  <c r="G183" i="3"/>
  <c r="D183" i="3"/>
  <c r="L181" i="3"/>
  <c r="I181" i="3"/>
  <c r="F181" i="3"/>
  <c r="J180" i="3"/>
  <c r="G180" i="3"/>
  <c r="D180" i="3"/>
  <c r="J179" i="3"/>
  <c r="G179" i="3"/>
  <c r="D179" i="3"/>
  <c r="J178" i="3"/>
  <c r="G178" i="3"/>
  <c r="D178" i="3"/>
  <c r="L176" i="3"/>
  <c r="I176" i="3"/>
  <c r="F176" i="3"/>
  <c r="J175" i="3"/>
  <c r="G175" i="3"/>
  <c r="D175" i="3"/>
  <c r="J174" i="3"/>
  <c r="G174" i="3"/>
  <c r="D174" i="3"/>
  <c r="J173" i="3"/>
  <c r="J171" i="3" s="1"/>
  <c r="G173" i="3"/>
  <c r="G171" i="3" s="1"/>
  <c r="D173" i="3"/>
  <c r="L171" i="3"/>
  <c r="L169" i="3" s="1"/>
  <c r="I171" i="3"/>
  <c r="F171" i="3"/>
  <c r="I169" i="3"/>
  <c r="F169" i="3"/>
  <c r="L167" i="3"/>
  <c r="I167" i="3"/>
  <c r="F167" i="3"/>
  <c r="J166" i="3"/>
  <c r="G166" i="3"/>
  <c r="D166" i="3"/>
  <c r="L163" i="3"/>
  <c r="L138" i="3" s="1"/>
  <c r="L14" i="3" s="1"/>
  <c r="K163" i="3"/>
  <c r="J163" i="3"/>
  <c r="I163" i="3"/>
  <c r="I138" i="3" s="1"/>
  <c r="I14" i="3" s="1"/>
  <c r="H163" i="3"/>
  <c r="G163" i="3"/>
  <c r="F163" i="3"/>
  <c r="E163" i="3"/>
  <c r="D163" i="3"/>
  <c r="J162" i="3"/>
  <c r="G162" i="3"/>
  <c r="G160" i="3" s="1"/>
  <c r="D162" i="3"/>
  <c r="D160" i="3" s="1"/>
  <c r="K160" i="3"/>
  <c r="J160" i="3"/>
  <c r="H160" i="3"/>
  <c r="E160" i="3"/>
  <c r="J159" i="3"/>
  <c r="G159" i="3"/>
  <c r="D159" i="3"/>
  <c r="K157" i="3"/>
  <c r="J157" i="3"/>
  <c r="H157" i="3"/>
  <c r="G157" i="3"/>
  <c r="E157" i="3"/>
  <c r="D157" i="3"/>
  <c r="J156" i="3"/>
  <c r="J153" i="3" s="1"/>
  <c r="G156" i="3"/>
  <c r="G153" i="3" s="1"/>
  <c r="D156" i="3"/>
  <c r="D153" i="3" s="1"/>
  <c r="J155" i="3"/>
  <c r="G155" i="3"/>
  <c r="D155" i="3"/>
  <c r="K153" i="3"/>
  <c r="H153" i="3"/>
  <c r="E153" i="3"/>
  <c r="J152" i="3"/>
  <c r="G152" i="3"/>
  <c r="D152" i="3"/>
  <c r="D150" i="3" s="1"/>
  <c r="K150" i="3"/>
  <c r="J150" i="3"/>
  <c r="H150" i="3"/>
  <c r="H138" i="3" s="1"/>
  <c r="G150" i="3"/>
  <c r="E150" i="3"/>
  <c r="J149" i="3"/>
  <c r="G149" i="3"/>
  <c r="D149" i="3"/>
  <c r="J148" i="3"/>
  <c r="G148" i="3"/>
  <c r="D148" i="3"/>
  <c r="J147" i="3"/>
  <c r="G147" i="3"/>
  <c r="D147" i="3"/>
  <c r="J146" i="3"/>
  <c r="G146" i="3"/>
  <c r="G144" i="3" s="1"/>
  <c r="D146" i="3"/>
  <c r="K144" i="3"/>
  <c r="J144" i="3"/>
  <c r="H144" i="3"/>
  <c r="E144" i="3"/>
  <c r="J143" i="3"/>
  <c r="J140" i="3" s="1"/>
  <c r="G143" i="3"/>
  <c r="G140" i="3" s="1"/>
  <c r="G138" i="3" s="1"/>
  <c r="D143" i="3"/>
  <c r="D140" i="3" s="1"/>
  <c r="J142" i="3"/>
  <c r="G142" i="3"/>
  <c r="D142" i="3"/>
  <c r="K140" i="3"/>
  <c r="H140" i="3"/>
  <c r="E140" i="3"/>
  <c r="F138" i="3"/>
  <c r="E138" i="3"/>
  <c r="J137" i="3"/>
  <c r="J135" i="3" s="1"/>
  <c r="G137" i="3"/>
  <c r="G135" i="3" s="1"/>
  <c r="D137" i="3"/>
  <c r="D135" i="3" s="1"/>
  <c r="K135" i="3"/>
  <c r="H135" i="3"/>
  <c r="E135" i="3"/>
  <c r="J134" i="3"/>
  <c r="G134" i="3"/>
  <c r="D134" i="3"/>
  <c r="J133" i="3"/>
  <c r="G133" i="3"/>
  <c r="D133" i="3"/>
  <c r="J132" i="3"/>
  <c r="G132" i="3"/>
  <c r="D132" i="3"/>
  <c r="J131" i="3"/>
  <c r="J129" i="3" s="1"/>
  <c r="G131" i="3"/>
  <c r="D131" i="3"/>
  <c r="K129" i="3"/>
  <c r="H129" i="3"/>
  <c r="E129" i="3"/>
  <c r="J128" i="3"/>
  <c r="G128" i="3"/>
  <c r="D128" i="3"/>
  <c r="J127" i="3"/>
  <c r="G127" i="3"/>
  <c r="D127" i="3"/>
  <c r="D125" i="3" s="1"/>
  <c r="K125" i="3"/>
  <c r="K123" i="3" s="1"/>
  <c r="J125" i="3"/>
  <c r="H125" i="3"/>
  <c r="H123" i="3" s="1"/>
  <c r="G125" i="3"/>
  <c r="E125" i="3"/>
  <c r="E123" i="3"/>
  <c r="J122" i="3"/>
  <c r="G122" i="3"/>
  <c r="D122" i="3"/>
  <c r="J121" i="3"/>
  <c r="G121" i="3"/>
  <c r="D121" i="3"/>
  <c r="J120" i="3"/>
  <c r="G120" i="3"/>
  <c r="D120" i="3"/>
  <c r="K119" i="3"/>
  <c r="H119" i="3"/>
  <c r="E119" i="3"/>
  <c r="J118" i="3"/>
  <c r="G118" i="3"/>
  <c r="D118" i="3"/>
  <c r="J117" i="3"/>
  <c r="G117" i="3"/>
  <c r="D117" i="3"/>
  <c r="K115" i="3"/>
  <c r="H115" i="3"/>
  <c r="E115" i="3"/>
  <c r="K114" i="3"/>
  <c r="J114" i="3"/>
  <c r="H114" i="3"/>
  <c r="G114" i="3"/>
  <c r="E114" i="3"/>
  <c r="E111" i="3" s="1"/>
  <c r="D114" i="3"/>
  <c r="J113" i="3"/>
  <c r="G113" i="3"/>
  <c r="D113" i="3"/>
  <c r="J112" i="3"/>
  <c r="J111" i="3" s="1"/>
  <c r="G112" i="3"/>
  <c r="G111" i="3" s="1"/>
  <c r="D112" i="3"/>
  <c r="D111" i="3" s="1"/>
  <c r="D107" i="3" s="1"/>
  <c r="K111" i="3"/>
  <c r="K107" i="3" s="1"/>
  <c r="K97" i="3" s="1"/>
  <c r="H111" i="3"/>
  <c r="H107" i="3" s="1"/>
  <c r="J110" i="3"/>
  <c r="G110" i="3"/>
  <c r="D110" i="3"/>
  <c r="J109" i="3"/>
  <c r="G109" i="3"/>
  <c r="D109" i="3"/>
  <c r="E107" i="3"/>
  <c r="J106" i="3"/>
  <c r="J103" i="3" s="1"/>
  <c r="G106" i="3"/>
  <c r="D106" i="3"/>
  <c r="J105" i="3"/>
  <c r="G105" i="3"/>
  <c r="D105" i="3"/>
  <c r="D103" i="3" s="1"/>
  <c r="K103" i="3"/>
  <c r="H103" i="3"/>
  <c r="G103" i="3"/>
  <c r="E103" i="3"/>
  <c r="J102" i="3"/>
  <c r="G102" i="3"/>
  <c r="D102" i="3"/>
  <c r="J101" i="3"/>
  <c r="J99" i="3" s="1"/>
  <c r="G101" i="3"/>
  <c r="D101" i="3"/>
  <c r="K99" i="3"/>
  <c r="H99" i="3"/>
  <c r="G99" i="3"/>
  <c r="E99" i="3"/>
  <c r="E97" i="3" s="1"/>
  <c r="D99" i="3"/>
  <c r="J96" i="3"/>
  <c r="G96" i="3"/>
  <c r="D96" i="3"/>
  <c r="J95" i="3"/>
  <c r="G95" i="3"/>
  <c r="D95" i="3"/>
  <c r="K93" i="3"/>
  <c r="J93" i="3"/>
  <c r="H93" i="3"/>
  <c r="G93" i="3"/>
  <c r="E93" i="3"/>
  <c r="D93" i="3"/>
  <c r="J92" i="3"/>
  <c r="G92" i="3"/>
  <c r="D92" i="3"/>
  <c r="J91" i="3"/>
  <c r="J89" i="3" s="1"/>
  <c r="G91" i="3"/>
  <c r="G89" i="3" s="1"/>
  <c r="D91" i="3"/>
  <c r="K89" i="3"/>
  <c r="H89" i="3"/>
  <c r="E89" i="3"/>
  <c r="D89" i="3"/>
  <c r="K87" i="3"/>
  <c r="J87" i="3"/>
  <c r="H87" i="3"/>
  <c r="G87" i="3"/>
  <c r="E87" i="3"/>
  <c r="D87" i="3"/>
  <c r="J86" i="3"/>
  <c r="G86" i="3"/>
  <c r="D86" i="3"/>
  <c r="J85" i="3"/>
  <c r="G85" i="3"/>
  <c r="D85" i="3"/>
  <c r="J84" i="3"/>
  <c r="G84" i="3"/>
  <c r="D84" i="3"/>
  <c r="K82" i="3"/>
  <c r="J82" i="3"/>
  <c r="H82" i="3"/>
  <c r="H72" i="3" s="1"/>
  <c r="G82" i="3"/>
  <c r="E82" i="3"/>
  <c r="D82" i="3"/>
  <c r="J81" i="3"/>
  <c r="G81" i="3"/>
  <c r="D81" i="3"/>
  <c r="J80" i="3"/>
  <c r="G80" i="3"/>
  <c r="G78" i="3" s="1"/>
  <c r="D80" i="3"/>
  <c r="K78" i="3"/>
  <c r="H78" i="3"/>
  <c r="E78" i="3"/>
  <c r="E72" i="3" s="1"/>
  <c r="E14" i="3" s="1"/>
  <c r="E12" i="3" s="1"/>
  <c r="D78" i="3"/>
  <c r="J77" i="3"/>
  <c r="G77" i="3"/>
  <c r="D77" i="3"/>
  <c r="J76" i="3"/>
  <c r="J74" i="3" s="1"/>
  <c r="G76" i="3"/>
  <c r="G74" i="3" s="1"/>
  <c r="G72" i="3" s="1"/>
  <c r="D76" i="3"/>
  <c r="D74" i="3" s="1"/>
  <c r="D72" i="3" s="1"/>
  <c r="K74" i="3"/>
  <c r="K72" i="3" s="1"/>
  <c r="H74" i="3"/>
  <c r="E74" i="3"/>
  <c r="J71" i="3"/>
  <c r="G71" i="3"/>
  <c r="D71" i="3"/>
  <c r="J70" i="3"/>
  <c r="G70" i="3"/>
  <c r="D70" i="3"/>
  <c r="J69" i="3"/>
  <c r="G69" i="3"/>
  <c r="D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D62" i="3" s="1"/>
  <c r="K62" i="3"/>
  <c r="H62" i="3"/>
  <c r="E62" i="3"/>
  <c r="J61" i="3"/>
  <c r="G61" i="3"/>
  <c r="G58" i="3" s="1"/>
  <c r="D61" i="3"/>
  <c r="J60" i="3"/>
  <c r="G60" i="3"/>
  <c r="D60" i="3"/>
  <c r="D58" i="3" s="1"/>
  <c r="K58" i="3"/>
  <c r="J58" i="3"/>
  <c r="H58" i="3"/>
  <c r="H29" i="3" s="1"/>
  <c r="E58" i="3"/>
  <c r="J57" i="3"/>
  <c r="G57" i="3"/>
  <c r="D57" i="3"/>
  <c r="K55" i="3"/>
  <c r="J55" i="3"/>
  <c r="H55" i="3"/>
  <c r="G55" i="3"/>
  <c r="E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K45" i="3"/>
  <c r="H45" i="3"/>
  <c r="E45" i="3"/>
  <c r="D45" i="3"/>
  <c r="J44" i="3"/>
  <c r="G44" i="3"/>
  <c r="D44" i="3"/>
  <c r="J43" i="3"/>
  <c r="G43" i="3"/>
  <c r="D43" i="3"/>
  <c r="D40" i="3" s="1"/>
  <c r="J42" i="3"/>
  <c r="G42" i="3"/>
  <c r="D42" i="3"/>
  <c r="K40" i="3"/>
  <c r="H40" i="3"/>
  <c r="E40" i="3"/>
  <c r="E29" i="3" s="1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3" i="3"/>
  <c r="J31" i="3" s="1"/>
  <c r="G33" i="3"/>
  <c r="D33" i="3"/>
  <c r="K31" i="3"/>
  <c r="K29" i="3" s="1"/>
  <c r="H31" i="3"/>
  <c r="E31" i="3"/>
  <c r="J28" i="3"/>
  <c r="G28" i="3"/>
  <c r="D28" i="3"/>
  <c r="D26" i="3" s="1"/>
  <c r="K26" i="3"/>
  <c r="J26" i="3"/>
  <c r="H26" i="3"/>
  <c r="G26" i="3"/>
  <c r="E26" i="3"/>
  <c r="J25" i="3"/>
  <c r="G25" i="3"/>
  <c r="D25" i="3"/>
  <c r="D23" i="3" s="1"/>
  <c r="K23" i="3"/>
  <c r="J23" i="3"/>
  <c r="H23" i="3"/>
  <c r="G23" i="3"/>
  <c r="E23" i="3"/>
  <c r="J22" i="3"/>
  <c r="G22" i="3"/>
  <c r="D22" i="3"/>
  <c r="D18" i="3" s="1"/>
  <c r="D16" i="3" s="1"/>
  <c r="J21" i="3"/>
  <c r="J18" i="3" s="1"/>
  <c r="J16" i="3" s="1"/>
  <c r="G21" i="3"/>
  <c r="G18" i="3" s="1"/>
  <c r="G16" i="3" s="1"/>
  <c r="D21" i="3"/>
  <c r="J20" i="3"/>
  <c r="G20" i="3"/>
  <c r="D20" i="3"/>
  <c r="K18" i="3"/>
  <c r="K16" i="3" s="1"/>
  <c r="H18" i="3"/>
  <c r="E18" i="3"/>
  <c r="E16" i="3"/>
  <c r="F14" i="3"/>
  <c r="N310" i="2"/>
  <c r="M310" i="2"/>
  <c r="L310" i="2"/>
  <c r="K310" i="2"/>
  <c r="K308" i="2" s="1"/>
  <c r="J310" i="2"/>
  <c r="J308" i="2" s="1"/>
  <c r="I310" i="2"/>
  <c r="I308" i="2" s="1"/>
  <c r="H310" i="2"/>
  <c r="H308" i="2" s="1"/>
  <c r="G310" i="2"/>
  <c r="G308" i="2" s="1"/>
  <c r="F310" i="2"/>
  <c r="F308" i="2" s="1"/>
  <c r="N308" i="2"/>
  <c r="M308" i="2"/>
  <c r="L308" i="2"/>
  <c r="L307" i="2"/>
  <c r="I307" i="2"/>
  <c r="F307" i="2"/>
  <c r="L306" i="2"/>
  <c r="L304" i="2" s="1"/>
  <c r="I306" i="2"/>
  <c r="I304" i="2" s="1"/>
  <c r="F306" i="2"/>
  <c r="N304" i="2"/>
  <c r="M304" i="2"/>
  <c r="K304" i="2"/>
  <c r="J304" i="2"/>
  <c r="H304" i="2"/>
  <c r="G304" i="2"/>
  <c r="L302" i="2"/>
  <c r="I302" i="2"/>
  <c r="F302" i="2"/>
  <c r="N300" i="2"/>
  <c r="M300" i="2"/>
  <c r="L300" i="2"/>
  <c r="K300" i="2"/>
  <c r="J300" i="2"/>
  <c r="I300" i="2"/>
  <c r="H300" i="2"/>
  <c r="G300" i="2"/>
  <c r="F300" i="2"/>
  <c r="L299" i="2"/>
  <c r="L297" i="2" s="1"/>
  <c r="I299" i="2"/>
  <c r="F299" i="2"/>
  <c r="N297" i="2"/>
  <c r="M297" i="2"/>
  <c r="K297" i="2"/>
  <c r="J297" i="2"/>
  <c r="I297" i="2"/>
  <c r="H297" i="2"/>
  <c r="G297" i="2"/>
  <c r="F297" i="2"/>
  <c r="L296" i="2"/>
  <c r="L294" i="2" s="1"/>
  <c r="I296" i="2"/>
  <c r="I294" i="2" s="1"/>
  <c r="F296" i="2"/>
  <c r="F294" i="2" s="1"/>
  <c r="N294" i="2"/>
  <c r="M294" i="2"/>
  <c r="K294" i="2"/>
  <c r="J294" i="2"/>
  <c r="H294" i="2"/>
  <c r="G294" i="2"/>
  <c r="L293" i="2"/>
  <c r="I293" i="2"/>
  <c r="I291" i="2" s="1"/>
  <c r="F293" i="2"/>
  <c r="F291" i="2" s="1"/>
  <c r="N291" i="2"/>
  <c r="M291" i="2"/>
  <c r="L291" i="2"/>
  <c r="K291" i="2"/>
  <c r="J291" i="2"/>
  <c r="H291" i="2"/>
  <c r="G291" i="2"/>
  <c r="L290" i="2"/>
  <c r="L288" i="2" s="1"/>
  <c r="I290" i="2"/>
  <c r="F290" i="2"/>
  <c r="N288" i="2"/>
  <c r="M288" i="2"/>
  <c r="K288" i="2"/>
  <c r="J288" i="2"/>
  <c r="J276" i="2" s="1"/>
  <c r="I288" i="2"/>
  <c r="H288" i="2"/>
  <c r="G288" i="2"/>
  <c r="F288" i="2"/>
  <c r="L287" i="2"/>
  <c r="L285" i="2" s="1"/>
  <c r="I287" i="2"/>
  <c r="F287" i="2"/>
  <c r="N285" i="2"/>
  <c r="M285" i="2"/>
  <c r="K285" i="2"/>
  <c r="J285" i="2"/>
  <c r="I285" i="2"/>
  <c r="H285" i="2"/>
  <c r="G285" i="2"/>
  <c r="G276" i="2" s="1"/>
  <c r="F285" i="2"/>
  <c r="L284" i="2"/>
  <c r="L282" i="2" s="1"/>
  <c r="I284" i="2"/>
  <c r="I282" i="2" s="1"/>
  <c r="F284" i="2"/>
  <c r="F282" i="2" s="1"/>
  <c r="N282" i="2"/>
  <c r="M282" i="2"/>
  <c r="K282" i="2"/>
  <c r="J282" i="2"/>
  <c r="H282" i="2"/>
  <c r="G282" i="2"/>
  <c r="L281" i="2"/>
  <c r="I281" i="2"/>
  <c r="F281" i="2"/>
  <c r="L280" i="2"/>
  <c r="I280" i="2"/>
  <c r="I278" i="2" s="1"/>
  <c r="F280" i="2"/>
  <c r="F278" i="2" s="1"/>
  <c r="N278" i="2"/>
  <c r="M278" i="2"/>
  <c r="L278" i="2"/>
  <c r="K278" i="2"/>
  <c r="J278" i="2"/>
  <c r="H278" i="2"/>
  <c r="H276" i="2" s="1"/>
  <c r="G278" i="2"/>
  <c r="L275" i="2"/>
  <c r="I275" i="2"/>
  <c r="F275" i="2"/>
  <c r="N273" i="2"/>
  <c r="M273" i="2"/>
  <c r="M245" i="2" s="1"/>
  <c r="L273" i="2"/>
  <c r="K273" i="2"/>
  <c r="J273" i="2"/>
  <c r="I273" i="2"/>
  <c r="H273" i="2"/>
  <c r="G273" i="2"/>
  <c r="F273" i="2"/>
  <c r="L272" i="2"/>
  <c r="L270" i="2" s="1"/>
  <c r="I272" i="2"/>
  <c r="F272" i="2"/>
  <c r="N270" i="2"/>
  <c r="M270" i="2"/>
  <c r="K270" i="2"/>
  <c r="J270" i="2"/>
  <c r="I270" i="2"/>
  <c r="H270" i="2"/>
  <c r="G270" i="2"/>
  <c r="F270" i="2"/>
  <c r="L269" i="2"/>
  <c r="I269" i="2"/>
  <c r="F269" i="2"/>
  <c r="F267" i="2" s="1"/>
  <c r="N267" i="2"/>
  <c r="M267" i="2"/>
  <c r="L267" i="2"/>
  <c r="K267" i="2"/>
  <c r="J267" i="2"/>
  <c r="I267" i="2"/>
  <c r="H267" i="2"/>
  <c r="G267" i="2"/>
  <c r="L266" i="2"/>
  <c r="I266" i="2"/>
  <c r="F266" i="2"/>
  <c r="L265" i="2"/>
  <c r="L263" i="2" s="1"/>
  <c r="I265" i="2"/>
  <c r="I263" i="2" s="1"/>
  <c r="I245" i="2" s="1"/>
  <c r="F265" i="2"/>
  <c r="N263" i="2"/>
  <c r="M263" i="2"/>
  <c r="K263" i="2"/>
  <c r="J263" i="2"/>
  <c r="H263" i="2"/>
  <c r="G263" i="2"/>
  <c r="L262" i="2"/>
  <c r="I262" i="2"/>
  <c r="F262" i="2"/>
  <c r="L261" i="2"/>
  <c r="L259" i="2" s="1"/>
  <c r="I261" i="2"/>
  <c r="I259" i="2" s="1"/>
  <c r="F261" i="2"/>
  <c r="F259" i="2" s="1"/>
  <c r="N259" i="2"/>
  <c r="M259" i="2"/>
  <c r="K259" i="2"/>
  <c r="J259" i="2"/>
  <c r="H259" i="2"/>
  <c r="H245" i="2" s="1"/>
  <c r="G259" i="2"/>
  <c r="L258" i="2"/>
  <c r="I258" i="2"/>
  <c r="F258" i="2"/>
  <c r="L257" i="2"/>
  <c r="I257" i="2"/>
  <c r="I255" i="2" s="1"/>
  <c r="F257" i="2"/>
  <c r="N255" i="2"/>
  <c r="M255" i="2"/>
  <c r="L255" i="2"/>
  <c r="K255" i="2"/>
  <c r="J255" i="2"/>
  <c r="H255" i="2"/>
  <c r="G255" i="2"/>
  <c r="F255" i="2"/>
  <c r="L254" i="2"/>
  <c r="I254" i="2"/>
  <c r="F254" i="2"/>
  <c r="L253" i="2"/>
  <c r="I253" i="2"/>
  <c r="I251" i="2" s="1"/>
  <c r="F253" i="2"/>
  <c r="F251" i="2" s="1"/>
  <c r="N251" i="2"/>
  <c r="M251" i="2"/>
  <c r="L251" i="2"/>
  <c r="K251" i="2"/>
  <c r="J251" i="2"/>
  <c r="H251" i="2"/>
  <c r="G251" i="2"/>
  <c r="L250" i="2"/>
  <c r="L247" i="2" s="1"/>
  <c r="L245" i="2" s="1"/>
  <c r="I250" i="2"/>
  <c r="F250" i="2"/>
  <c r="L249" i="2"/>
  <c r="I249" i="2"/>
  <c r="I247" i="2" s="1"/>
  <c r="F249" i="2"/>
  <c r="F247" i="2" s="1"/>
  <c r="N247" i="2"/>
  <c r="M247" i="2"/>
  <c r="K247" i="2"/>
  <c r="J247" i="2"/>
  <c r="J245" i="2" s="1"/>
  <c r="H247" i="2"/>
  <c r="G247" i="2"/>
  <c r="G245" i="2"/>
  <c r="L244" i="2"/>
  <c r="L242" i="2" s="1"/>
  <c r="I244" i="2"/>
  <c r="I242" i="2" s="1"/>
  <c r="F244" i="2"/>
  <c r="F242" i="2" s="1"/>
  <c r="N242" i="2"/>
  <c r="M242" i="2"/>
  <c r="K242" i="2"/>
  <c r="J242" i="2"/>
  <c r="H242" i="2"/>
  <c r="G242" i="2"/>
  <c r="L241" i="2"/>
  <c r="I241" i="2"/>
  <c r="I239" i="2" s="1"/>
  <c r="F241" i="2"/>
  <c r="F239" i="2" s="1"/>
  <c r="N239" i="2"/>
  <c r="M239" i="2"/>
  <c r="L239" i="2"/>
  <c r="K239" i="2"/>
  <c r="J239" i="2"/>
  <c r="H239" i="2"/>
  <c r="G239" i="2"/>
  <c r="L238" i="2"/>
  <c r="I238" i="2"/>
  <c r="F238" i="2"/>
  <c r="L237" i="2"/>
  <c r="I237" i="2"/>
  <c r="F237" i="2"/>
  <c r="L236" i="2"/>
  <c r="I236" i="2"/>
  <c r="I234" i="2" s="1"/>
  <c r="F236" i="2"/>
  <c r="F234" i="2" s="1"/>
  <c r="N234" i="2"/>
  <c r="M234" i="2"/>
  <c r="L234" i="2"/>
  <c r="K234" i="2"/>
  <c r="J234" i="2"/>
  <c r="H234" i="2"/>
  <c r="G234" i="2"/>
  <c r="L233" i="2"/>
  <c r="I233" i="2"/>
  <c r="F233" i="2"/>
  <c r="L232" i="2"/>
  <c r="I232" i="2"/>
  <c r="F232" i="2"/>
  <c r="L231" i="2"/>
  <c r="I231" i="2"/>
  <c r="I229" i="2" s="1"/>
  <c r="F231" i="2"/>
  <c r="F229" i="2" s="1"/>
  <c r="N229" i="2"/>
  <c r="N215" i="2" s="1"/>
  <c r="M229" i="2"/>
  <c r="L229" i="2"/>
  <c r="K229" i="2"/>
  <c r="J229" i="2"/>
  <c r="H229" i="2"/>
  <c r="G229" i="2"/>
  <c r="L228" i="2"/>
  <c r="I228" i="2"/>
  <c r="F228" i="2"/>
  <c r="L227" i="2"/>
  <c r="I227" i="2"/>
  <c r="F227" i="2"/>
  <c r="L226" i="2"/>
  <c r="I226" i="2"/>
  <c r="F226" i="2"/>
  <c r="L225" i="2"/>
  <c r="L220" i="2" s="1"/>
  <c r="L215" i="2" s="1"/>
  <c r="I225" i="2"/>
  <c r="F225" i="2"/>
  <c r="L224" i="2"/>
  <c r="I224" i="2"/>
  <c r="F224" i="2"/>
  <c r="L223" i="2"/>
  <c r="I223" i="2"/>
  <c r="F223" i="2"/>
  <c r="L222" i="2"/>
  <c r="I222" i="2"/>
  <c r="F222" i="2"/>
  <c r="N220" i="2"/>
  <c r="M220" i="2"/>
  <c r="K220" i="2"/>
  <c r="J220" i="2"/>
  <c r="I220" i="2"/>
  <c r="H220" i="2"/>
  <c r="G220" i="2"/>
  <c r="L219" i="2"/>
  <c r="I219" i="2"/>
  <c r="F219" i="2"/>
  <c r="N217" i="2"/>
  <c r="M217" i="2"/>
  <c r="L217" i="2"/>
  <c r="K217" i="2"/>
  <c r="J217" i="2"/>
  <c r="I217" i="2"/>
  <c r="H217" i="2"/>
  <c r="H215" i="2" s="1"/>
  <c r="G217" i="2"/>
  <c r="G215" i="2" s="1"/>
  <c r="F217" i="2"/>
  <c r="M215" i="2"/>
  <c r="L214" i="2"/>
  <c r="I214" i="2"/>
  <c r="F214" i="2"/>
  <c r="L213" i="2"/>
  <c r="I213" i="2"/>
  <c r="I211" i="2" s="1"/>
  <c r="F213" i="2"/>
  <c r="N211" i="2"/>
  <c r="M211" i="2"/>
  <c r="L211" i="2"/>
  <c r="K211" i="2"/>
  <c r="J211" i="2"/>
  <c r="H211" i="2"/>
  <c r="G211" i="2"/>
  <c r="F211" i="2"/>
  <c r="L210" i="2"/>
  <c r="I210" i="2"/>
  <c r="F210" i="2"/>
  <c r="F208" i="2" s="1"/>
  <c r="N208" i="2"/>
  <c r="M208" i="2"/>
  <c r="L208" i="2"/>
  <c r="K208" i="2"/>
  <c r="J208" i="2"/>
  <c r="I208" i="2"/>
  <c r="H208" i="2"/>
  <c r="G208" i="2"/>
  <c r="L207" i="2"/>
  <c r="I207" i="2"/>
  <c r="F207" i="2"/>
  <c r="F205" i="2" s="1"/>
  <c r="N205" i="2"/>
  <c r="M205" i="2"/>
  <c r="L205" i="2"/>
  <c r="K205" i="2"/>
  <c r="J205" i="2"/>
  <c r="I205" i="2"/>
  <c r="H205" i="2"/>
  <c r="G205" i="2"/>
  <c r="L204" i="2"/>
  <c r="I204" i="2"/>
  <c r="F204" i="2"/>
  <c r="L203" i="2"/>
  <c r="I203" i="2"/>
  <c r="F203" i="2"/>
  <c r="L202" i="2"/>
  <c r="L199" i="2" s="1"/>
  <c r="I202" i="2"/>
  <c r="I199" i="2" s="1"/>
  <c r="F202" i="2"/>
  <c r="L201" i="2"/>
  <c r="I201" i="2"/>
  <c r="F201" i="2"/>
  <c r="N199" i="2"/>
  <c r="M199" i="2"/>
  <c r="K199" i="2"/>
  <c r="J199" i="2"/>
  <c r="H199" i="2"/>
  <c r="G199" i="2"/>
  <c r="L198" i="2"/>
  <c r="I198" i="2"/>
  <c r="F198" i="2"/>
  <c r="L197" i="2"/>
  <c r="I197" i="2"/>
  <c r="I193" i="2" s="1"/>
  <c r="F197" i="2"/>
  <c r="L196" i="2"/>
  <c r="I196" i="2"/>
  <c r="F196" i="2"/>
  <c r="L195" i="2"/>
  <c r="I195" i="2"/>
  <c r="F195" i="2"/>
  <c r="N193" i="2"/>
  <c r="M193" i="2"/>
  <c r="K193" i="2"/>
  <c r="J193" i="2"/>
  <c r="H193" i="2"/>
  <c r="G193" i="2"/>
  <c r="F193" i="2"/>
  <c r="L192" i="2"/>
  <c r="I192" i="2"/>
  <c r="F192" i="2"/>
  <c r="L191" i="2"/>
  <c r="I191" i="2"/>
  <c r="F191" i="2"/>
  <c r="L190" i="2"/>
  <c r="I190" i="2"/>
  <c r="F190" i="2"/>
  <c r="N188" i="2"/>
  <c r="M188" i="2"/>
  <c r="K188" i="2"/>
  <c r="J188" i="2"/>
  <c r="J186" i="2" s="1"/>
  <c r="I188" i="2"/>
  <c r="H188" i="2"/>
  <c r="H186" i="2" s="1"/>
  <c r="G188" i="2"/>
  <c r="G186" i="2" s="1"/>
  <c r="F188" i="2"/>
  <c r="L185" i="2"/>
  <c r="I185" i="2"/>
  <c r="F185" i="2"/>
  <c r="F183" i="2" s="1"/>
  <c r="N183" i="2"/>
  <c r="M183" i="2"/>
  <c r="L183" i="2"/>
  <c r="K183" i="2"/>
  <c r="J183" i="2"/>
  <c r="I183" i="2"/>
  <c r="H183" i="2"/>
  <c r="G183" i="2"/>
  <c r="L182" i="2"/>
  <c r="I182" i="2"/>
  <c r="F182" i="2"/>
  <c r="N180" i="2"/>
  <c r="M180" i="2"/>
  <c r="L180" i="2"/>
  <c r="K180" i="2"/>
  <c r="J180" i="2"/>
  <c r="I180" i="2"/>
  <c r="H180" i="2"/>
  <c r="G180" i="2"/>
  <c r="F180" i="2"/>
  <c r="L179" i="2"/>
  <c r="L177" i="2" s="1"/>
  <c r="I179" i="2"/>
  <c r="I177" i="2" s="1"/>
  <c r="F179" i="2"/>
  <c r="N177" i="2"/>
  <c r="M177" i="2"/>
  <c r="K177" i="2"/>
  <c r="J177" i="2"/>
  <c r="H177" i="2"/>
  <c r="G177" i="2"/>
  <c r="F177" i="2"/>
  <c r="L176" i="2"/>
  <c r="I176" i="2"/>
  <c r="I174" i="2" s="1"/>
  <c r="F176" i="2"/>
  <c r="F174" i="2" s="1"/>
  <c r="N174" i="2"/>
  <c r="M174" i="2"/>
  <c r="M166" i="2" s="1"/>
  <c r="L174" i="2"/>
  <c r="K174" i="2"/>
  <c r="J174" i="2"/>
  <c r="H174" i="2"/>
  <c r="G174" i="2"/>
  <c r="L173" i="2"/>
  <c r="I173" i="2"/>
  <c r="I171" i="2" s="1"/>
  <c r="F173" i="2"/>
  <c r="F171" i="2" s="1"/>
  <c r="N171" i="2"/>
  <c r="N166" i="2" s="1"/>
  <c r="M171" i="2"/>
  <c r="L171" i="2"/>
  <c r="K171" i="2"/>
  <c r="J171" i="2"/>
  <c r="H171" i="2"/>
  <c r="G171" i="2"/>
  <c r="L170" i="2"/>
  <c r="I170" i="2"/>
  <c r="F170" i="2"/>
  <c r="N168" i="2"/>
  <c r="M168" i="2"/>
  <c r="L168" i="2"/>
  <c r="L166" i="2" s="1"/>
  <c r="K168" i="2"/>
  <c r="K166" i="2" s="1"/>
  <c r="J168" i="2"/>
  <c r="J166" i="2" s="1"/>
  <c r="I168" i="2"/>
  <c r="H168" i="2"/>
  <c r="G168" i="2"/>
  <c r="F168" i="2"/>
  <c r="L165" i="2"/>
  <c r="I165" i="2"/>
  <c r="F165" i="2"/>
  <c r="F163" i="2" s="1"/>
  <c r="N163" i="2"/>
  <c r="M163" i="2"/>
  <c r="L163" i="2"/>
  <c r="K163" i="2"/>
  <c r="J163" i="2"/>
  <c r="I163" i="2"/>
  <c r="H163" i="2"/>
  <c r="G163" i="2"/>
  <c r="L162" i="2"/>
  <c r="L160" i="2" s="1"/>
  <c r="I162" i="2"/>
  <c r="F162" i="2"/>
  <c r="N160" i="2"/>
  <c r="M160" i="2"/>
  <c r="K160" i="2"/>
  <c r="J160" i="2"/>
  <c r="I160" i="2"/>
  <c r="H160" i="2"/>
  <c r="G160" i="2"/>
  <c r="F160" i="2"/>
  <c r="L159" i="2"/>
  <c r="L157" i="2" s="1"/>
  <c r="I159" i="2"/>
  <c r="I157" i="2" s="1"/>
  <c r="F159" i="2"/>
  <c r="F157" i="2" s="1"/>
  <c r="F146" i="2" s="1"/>
  <c r="N157" i="2"/>
  <c r="M157" i="2"/>
  <c r="K157" i="2"/>
  <c r="J157" i="2"/>
  <c r="H157" i="2"/>
  <c r="G157" i="2"/>
  <c r="L156" i="2"/>
  <c r="I156" i="2"/>
  <c r="F156" i="2"/>
  <c r="F154" i="2" s="1"/>
  <c r="N154" i="2"/>
  <c r="N146" i="2" s="1"/>
  <c r="M154" i="2"/>
  <c r="M146" i="2" s="1"/>
  <c r="L154" i="2"/>
  <c r="K154" i="2"/>
  <c r="K146" i="2" s="1"/>
  <c r="J154" i="2"/>
  <c r="J146" i="2" s="1"/>
  <c r="I154" i="2"/>
  <c r="H154" i="2"/>
  <c r="G154" i="2"/>
  <c r="L153" i="2"/>
  <c r="I153" i="2"/>
  <c r="F153" i="2"/>
  <c r="N151" i="2"/>
  <c r="M151" i="2"/>
  <c r="L151" i="2"/>
  <c r="K151" i="2"/>
  <c r="J151" i="2"/>
  <c r="I151" i="2"/>
  <c r="H151" i="2"/>
  <c r="G151" i="2"/>
  <c r="F151" i="2"/>
  <c r="L150" i="2"/>
  <c r="L148" i="2" s="1"/>
  <c r="L146" i="2" s="1"/>
  <c r="I150" i="2"/>
  <c r="F150" i="2"/>
  <c r="N148" i="2"/>
  <c r="M148" i="2"/>
  <c r="K148" i="2"/>
  <c r="J148" i="2"/>
  <c r="I148" i="2"/>
  <c r="H148" i="2"/>
  <c r="G148" i="2"/>
  <c r="F148" i="2"/>
  <c r="L145" i="2"/>
  <c r="L143" i="2" s="1"/>
  <c r="I145" i="2"/>
  <c r="F145" i="2"/>
  <c r="N143" i="2"/>
  <c r="M143" i="2"/>
  <c r="K143" i="2"/>
  <c r="J143" i="2"/>
  <c r="I143" i="2"/>
  <c r="H143" i="2"/>
  <c r="G143" i="2"/>
  <c r="F143" i="2"/>
  <c r="L142" i="2"/>
  <c r="I142" i="2"/>
  <c r="F142" i="2"/>
  <c r="L141" i="2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I134" i="2" s="1"/>
  <c r="F136" i="2"/>
  <c r="F134" i="2" s="1"/>
  <c r="N134" i="2"/>
  <c r="M134" i="2"/>
  <c r="K134" i="2"/>
  <c r="J134" i="2"/>
  <c r="H134" i="2"/>
  <c r="G134" i="2"/>
  <c r="L133" i="2"/>
  <c r="I133" i="2"/>
  <c r="F133" i="2"/>
  <c r="L132" i="2"/>
  <c r="I132" i="2"/>
  <c r="F132" i="2"/>
  <c r="L131" i="2"/>
  <c r="L128" i="2" s="1"/>
  <c r="I131" i="2"/>
  <c r="F131" i="2"/>
  <c r="L130" i="2"/>
  <c r="I130" i="2"/>
  <c r="F130" i="2"/>
  <c r="N128" i="2"/>
  <c r="M128" i="2"/>
  <c r="K128" i="2"/>
  <c r="J128" i="2"/>
  <c r="I128" i="2"/>
  <c r="H128" i="2"/>
  <c r="G128" i="2"/>
  <c r="L127" i="2"/>
  <c r="L125" i="2" s="1"/>
  <c r="I127" i="2"/>
  <c r="I125" i="2" s="1"/>
  <c r="F127" i="2"/>
  <c r="F125" i="2" s="1"/>
  <c r="N125" i="2"/>
  <c r="M125" i="2"/>
  <c r="K125" i="2"/>
  <c r="J125" i="2"/>
  <c r="H125" i="2"/>
  <c r="G125" i="2"/>
  <c r="L124" i="2"/>
  <c r="I124" i="2"/>
  <c r="F124" i="2"/>
  <c r="L123" i="2"/>
  <c r="I123" i="2"/>
  <c r="I118" i="2" s="1"/>
  <c r="F123" i="2"/>
  <c r="L122" i="2"/>
  <c r="I122" i="2"/>
  <c r="F122" i="2"/>
  <c r="L121" i="2"/>
  <c r="I121" i="2"/>
  <c r="F121" i="2"/>
  <c r="L120" i="2"/>
  <c r="I120" i="2"/>
  <c r="F120" i="2"/>
  <c r="N118" i="2"/>
  <c r="M118" i="2"/>
  <c r="K118" i="2"/>
  <c r="J118" i="2"/>
  <c r="H118" i="2"/>
  <c r="G118" i="2"/>
  <c r="F118" i="2"/>
  <c r="L117" i="2"/>
  <c r="I117" i="2"/>
  <c r="F117" i="2"/>
  <c r="L116" i="2"/>
  <c r="I116" i="2"/>
  <c r="F116" i="2"/>
  <c r="L115" i="2"/>
  <c r="L113" i="2" s="1"/>
  <c r="I115" i="2"/>
  <c r="F115" i="2"/>
  <c r="F113" i="2" s="1"/>
  <c r="N113" i="2"/>
  <c r="M113" i="2"/>
  <c r="K113" i="2"/>
  <c r="J113" i="2"/>
  <c r="I113" i="2"/>
  <c r="H113" i="2"/>
  <c r="G113" i="2"/>
  <c r="L112" i="2"/>
  <c r="I112" i="2"/>
  <c r="F112" i="2"/>
  <c r="L111" i="2"/>
  <c r="I111" i="2"/>
  <c r="F111" i="2"/>
  <c r="L110" i="2"/>
  <c r="I110" i="2"/>
  <c r="F110" i="2"/>
  <c r="L109" i="2"/>
  <c r="I109" i="2"/>
  <c r="F109" i="2"/>
  <c r="L108" i="2"/>
  <c r="L105" i="2" s="1"/>
  <c r="I108" i="2"/>
  <c r="F108" i="2"/>
  <c r="F105" i="2" s="1"/>
  <c r="L107" i="2"/>
  <c r="I107" i="2"/>
  <c r="F107" i="2"/>
  <c r="N105" i="2"/>
  <c r="M105" i="2"/>
  <c r="K105" i="2"/>
  <c r="J105" i="2"/>
  <c r="H105" i="2"/>
  <c r="G105" i="2"/>
  <c r="L104" i="2"/>
  <c r="I104" i="2"/>
  <c r="F104" i="2"/>
  <c r="L103" i="2"/>
  <c r="I103" i="2"/>
  <c r="I99" i="2" s="1"/>
  <c r="F103" i="2"/>
  <c r="L102" i="2"/>
  <c r="I102" i="2"/>
  <c r="F102" i="2"/>
  <c r="L101" i="2"/>
  <c r="I101" i="2"/>
  <c r="F101" i="2"/>
  <c r="N99" i="2"/>
  <c r="M99" i="2"/>
  <c r="K99" i="2"/>
  <c r="J99" i="2"/>
  <c r="H99" i="2"/>
  <c r="G99" i="2"/>
  <c r="F99" i="2"/>
  <c r="L98" i="2"/>
  <c r="I98" i="2"/>
  <c r="F98" i="2"/>
  <c r="L97" i="2"/>
  <c r="I97" i="2"/>
  <c r="F97" i="2"/>
  <c r="N95" i="2"/>
  <c r="M95" i="2"/>
  <c r="K95" i="2"/>
  <c r="J95" i="2"/>
  <c r="I95" i="2"/>
  <c r="H95" i="2"/>
  <c r="G95" i="2"/>
  <c r="F95" i="2"/>
  <c r="N93" i="2"/>
  <c r="M93" i="2"/>
  <c r="L92" i="2"/>
  <c r="I92" i="2"/>
  <c r="F92" i="2"/>
  <c r="F90" i="2" s="1"/>
  <c r="N90" i="2"/>
  <c r="M90" i="2"/>
  <c r="L90" i="2"/>
  <c r="K90" i="2"/>
  <c r="J90" i="2"/>
  <c r="I90" i="2"/>
  <c r="H90" i="2"/>
  <c r="G90" i="2"/>
  <c r="L89" i="2"/>
  <c r="L87" i="2" s="1"/>
  <c r="I89" i="2"/>
  <c r="F89" i="2"/>
  <c r="N87" i="2"/>
  <c r="M87" i="2"/>
  <c r="K87" i="2"/>
  <c r="J87" i="2"/>
  <c r="I87" i="2"/>
  <c r="H87" i="2"/>
  <c r="G87" i="2"/>
  <c r="F87" i="2"/>
  <c r="L86" i="2"/>
  <c r="L84" i="2" s="1"/>
  <c r="I86" i="2"/>
  <c r="I84" i="2" s="1"/>
  <c r="F86" i="2"/>
  <c r="N84" i="2"/>
  <c r="M84" i="2"/>
  <c r="K84" i="2"/>
  <c r="J84" i="2"/>
  <c r="H84" i="2"/>
  <c r="G84" i="2"/>
  <c r="F84" i="2"/>
  <c r="L83" i="2"/>
  <c r="L81" i="2" s="1"/>
  <c r="I83" i="2"/>
  <c r="I81" i="2" s="1"/>
  <c r="F83" i="2"/>
  <c r="F81" i="2" s="1"/>
  <c r="N81" i="2"/>
  <c r="N64" i="2" s="1"/>
  <c r="M81" i="2"/>
  <c r="K81" i="2"/>
  <c r="J81" i="2"/>
  <c r="H81" i="2"/>
  <c r="G81" i="2"/>
  <c r="L80" i="2"/>
  <c r="I80" i="2"/>
  <c r="F80" i="2"/>
  <c r="N78" i="2"/>
  <c r="M78" i="2"/>
  <c r="L78" i="2"/>
  <c r="K78" i="2"/>
  <c r="J78" i="2"/>
  <c r="I78" i="2"/>
  <c r="H78" i="2"/>
  <c r="G78" i="2"/>
  <c r="F78" i="2"/>
  <c r="L77" i="2"/>
  <c r="I77" i="2"/>
  <c r="F77" i="2"/>
  <c r="L76" i="2"/>
  <c r="I76" i="2"/>
  <c r="F76" i="2"/>
  <c r="N74" i="2"/>
  <c r="M74" i="2"/>
  <c r="L74" i="2"/>
  <c r="K74" i="2"/>
  <c r="K64" i="2" s="1"/>
  <c r="J74" i="2"/>
  <c r="I74" i="2"/>
  <c r="H74" i="2"/>
  <c r="G74" i="2"/>
  <c r="F74" i="2"/>
  <c r="L73" i="2"/>
  <c r="L71" i="2" s="1"/>
  <c r="I73" i="2"/>
  <c r="I71" i="2" s="1"/>
  <c r="F73" i="2"/>
  <c r="N71" i="2"/>
  <c r="M71" i="2"/>
  <c r="K71" i="2"/>
  <c r="J71" i="2"/>
  <c r="H71" i="2"/>
  <c r="G71" i="2"/>
  <c r="F71" i="2"/>
  <c r="L70" i="2"/>
  <c r="I70" i="2"/>
  <c r="I66" i="2" s="1"/>
  <c r="F70" i="2"/>
  <c r="F66" i="2" s="1"/>
  <c r="F64" i="2" s="1"/>
  <c r="L69" i="2"/>
  <c r="I69" i="2"/>
  <c r="F69" i="2"/>
  <c r="L68" i="2"/>
  <c r="I68" i="2"/>
  <c r="F68" i="2"/>
  <c r="N66" i="2"/>
  <c r="M66" i="2"/>
  <c r="K66" i="2"/>
  <c r="J66" i="2"/>
  <c r="J64" i="2" s="1"/>
  <c r="H66" i="2"/>
  <c r="G66" i="2"/>
  <c r="G64" i="2" s="1"/>
  <c r="M64" i="2"/>
  <c r="L63" i="2"/>
  <c r="I63" i="2"/>
  <c r="F63" i="2"/>
  <c r="N61" i="2"/>
  <c r="M61" i="2"/>
  <c r="L61" i="2"/>
  <c r="K61" i="2"/>
  <c r="J61" i="2"/>
  <c r="I61" i="2"/>
  <c r="H61" i="2"/>
  <c r="G61" i="2"/>
  <c r="F61" i="2"/>
  <c r="L60" i="2"/>
  <c r="L58" i="2" s="1"/>
  <c r="I60" i="2"/>
  <c r="F60" i="2"/>
  <c r="N58" i="2"/>
  <c r="M58" i="2"/>
  <c r="K58" i="2"/>
  <c r="J58" i="2"/>
  <c r="I58" i="2"/>
  <c r="H58" i="2"/>
  <c r="G58" i="2"/>
  <c r="F58" i="2"/>
  <c r="L57" i="2"/>
  <c r="L55" i="2" s="1"/>
  <c r="I57" i="2"/>
  <c r="I55" i="2" s="1"/>
  <c r="I47" i="2" s="1"/>
  <c r="F57" i="2"/>
  <c r="F55" i="2" s="1"/>
  <c r="N55" i="2"/>
  <c r="N47" i="2" s="1"/>
  <c r="M55" i="2"/>
  <c r="K55" i="2"/>
  <c r="J55" i="2"/>
  <c r="H55" i="2"/>
  <c r="G55" i="2"/>
  <c r="L54" i="2"/>
  <c r="I54" i="2"/>
  <c r="F54" i="2"/>
  <c r="F52" i="2" s="1"/>
  <c r="N52" i="2"/>
  <c r="M52" i="2"/>
  <c r="L52" i="2"/>
  <c r="K52" i="2"/>
  <c r="J52" i="2"/>
  <c r="I52" i="2"/>
  <c r="H52" i="2"/>
  <c r="G52" i="2"/>
  <c r="L51" i="2"/>
  <c r="L49" i="2" s="1"/>
  <c r="L47" i="2" s="1"/>
  <c r="I51" i="2"/>
  <c r="F51" i="2"/>
  <c r="N49" i="2"/>
  <c r="M49" i="2"/>
  <c r="K49" i="2"/>
  <c r="J49" i="2"/>
  <c r="I49" i="2"/>
  <c r="H49" i="2"/>
  <c r="G49" i="2"/>
  <c r="F49" i="2"/>
  <c r="J47" i="2"/>
  <c r="H47" i="2"/>
  <c r="G47" i="2"/>
  <c r="F47" i="2"/>
  <c r="L46" i="2"/>
  <c r="I46" i="2"/>
  <c r="F46" i="2"/>
  <c r="L45" i="2"/>
  <c r="L43" i="2" s="1"/>
  <c r="L41" i="2" s="1"/>
  <c r="I45" i="2"/>
  <c r="F45" i="2"/>
  <c r="N43" i="2"/>
  <c r="M43" i="2"/>
  <c r="K43" i="2"/>
  <c r="J43" i="2"/>
  <c r="I43" i="2"/>
  <c r="I41" i="2" s="1"/>
  <c r="H43" i="2"/>
  <c r="H41" i="2" s="1"/>
  <c r="G43" i="2"/>
  <c r="G41" i="2" s="1"/>
  <c r="F43" i="2"/>
  <c r="F41" i="2" s="1"/>
  <c r="N41" i="2"/>
  <c r="N13" i="2" s="1"/>
  <c r="M41" i="2"/>
  <c r="M13" i="2" s="1"/>
  <c r="K41" i="2"/>
  <c r="J41" i="2"/>
  <c r="L40" i="2"/>
  <c r="I40" i="2"/>
  <c r="F40" i="2"/>
  <c r="N38" i="2"/>
  <c r="M38" i="2"/>
  <c r="L38" i="2"/>
  <c r="K38" i="2"/>
  <c r="J38" i="2"/>
  <c r="I38" i="2"/>
  <c r="H38" i="2"/>
  <c r="G38" i="2"/>
  <c r="F38" i="2"/>
  <c r="L37" i="2"/>
  <c r="L35" i="2" s="1"/>
  <c r="I37" i="2"/>
  <c r="F37" i="2"/>
  <c r="N35" i="2"/>
  <c r="M35" i="2"/>
  <c r="K35" i="2"/>
  <c r="J35" i="2"/>
  <c r="I35" i="2"/>
  <c r="H35" i="2"/>
  <c r="H13" i="2" s="1"/>
  <c r="G35" i="2"/>
  <c r="F35" i="2"/>
  <c r="L34" i="2"/>
  <c r="L32" i="2" s="1"/>
  <c r="I34" i="2"/>
  <c r="I32" i="2" s="1"/>
  <c r="F34" i="2"/>
  <c r="N32" i="2"/>
  <c r="M32" i="2"/>
  <c r="K32" i="2"/>
  <c r="J32" i="2"/>
  <c r="H32" i="2"/>
  <c r="G32" i="2"/>
  <c r="F32" i="2"/>
  <c r="L31" i="2"/>
  <c r="I31" i="2"/>
  <c r="I29" i="2" s="1"/>
  <c r="F31" i="2"/>
  <c r="F29" i="2" s="1"/>
  <c r="N29" i="2"/>
  <c r="M29" i="2"/>
  <c r="L29" i="2"/>
  <c r="K29" i="2"/>
  <c r="J29" i="2"/>
  <c r="H29" i="2"/>
  <c r="G29" i="2"/>
  <c r="L28" i="2"/>
  <c r="I28" i="2"/>
  <c r="F28" i="2"/>
  <c r="L27" i="2"/>
  <c r="I27" i="2"/>
  <c r="F27" i="2"/>
  <c r="L26" i="2"/>
  <c r="L24" i="2" s="1"/>
  <c r="I26" i="2"/>
  <c r="I24" i="2" s="1"/>
  <c r="F26" i="2"/>
  <c r="F24" i="2" s="1"/>
  <c r="N24" i="2"/>
  <c r="M24" i="2"/>
  <c r="K24" i="2"/>
  <c r="J24" i="2"/>
  <c r="H24" i="2"/>
  <c r="G24" i="2"/>
  <c r="L23" i="2"/>
  <c r="I23" i="2"/>
  <c r="F23" i="2"/>
  <c r="L22" i="2"/>
  <c r="I22" i="2"/>
  <c r="F22" i="2"/>
  <c r="F20" i="2" s="1"/>
  <c r="N20" i="2"/>
  <c r="M20" i="2"/>
  <c r="L20" i="2"/>
  <c r="K20" i="2"/>
  <c r="J20" i="2"/>
  <c r="H20" i="2"/>
  <c r="G20" i="2"/>
  <c r="L19" i="2"/>
  <c r="I19" i="2"/>
  <c r="F19" i="2"/>
  <c r="L18" i="2"/>
  <c r="L15" i="2" s="1"/>
  <c r="L13" i="2" s="1"/>
  <c r="I18" i="2"/>
  <c r="F18" i="2"/>
  <c r="L17" i="2"/>
  <c r="I17" i="2"/>
  <c r="F17" i="2"/>
  <c r="N15" i="2"/>
  <c r="M15" i="2"/>
  <c r="K15" i="2"/>
  <c r="J15" i="2"/>
  <c r="H15" i="2"/>
  <c r="G15" i="2"/>
  <c r="K13" i="2"/>
  <c r="J13" i="2"/>
  <c r="J118" i="1"/>
  <c r="G118" i="1"/>
  <c r="D118" i="1"/>
  <c r="J117" i="1"/>
  <c r="G117" i="1"/>
  <c r="D117" i="1"/>
  <c r="J116" i="1"/>
  <c r="J115" i="1" s="1"/>
  <c r="G116" i="1"/>
  <c r="G115" i="1" s="1"/>
  <c r="D116" i="1"/>
  <c r="D115" i="1" s="1"/>
  <c r="L115" i="1"/>
  <c r="K115" i="1"/>
  <c r="I115" i="1"/>
  <c r="H115" i="1"/>
  <c r="F115" i="1"/>
  <c r="E115" i="1"/>
  <c r="J114" i="1"/>
  <c r="G114" i="1"/>
  <c r="D114" i="1"/>
  <c r="J113" i="1"/>
  <c r="G113" i="1"/>
  <c r="G112" i="1" s="1"/>
  <c r="D113" i="1"/>
  <c r="D112" i="1" s="1"/>
  <c r="L112" i="1"/>
  <c r="J112" i="1"/>
  <c r="I112" i="1"/>
  <c r="F112" i="1"/>
  <c r="J111" i="1"/>
  <c r="J109" i="1" s="1"/>
  <c r="G111" i="1"/>
  <c r="D111" i="1"/>
  <c r="J110" i="1"/>
  <c r="G110" i="1"/>
  <c r="D110" i="1"/>
  <c r="K109" i="1"/>
  <c r="H109" i="1"/>
  <c r="G109" i="1"/>
  <c r="E109" i="1"/>
  <c r="D109" i="1"/>
  <c r="J108" i="1"/>
  <c r="J106" i="1" s="1"/>
  <c r="G108" i="1"/>
  <c r="D108" i="1"/>
  <c r="J107" i="1"/>
  <c r="G107" i="1"/>
  <c r="G106" i="1" s="1"/>
  <c r="D107" i="1"/>
  <c r="K106" i="1"/>
  <c r="H106" i="1"/>
  <c r="E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J83" i="1" s="1"/>
  <c r="J82" i="1" s="1"/>
  <c r="J68" i="1" s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K83" i="1"/>
  <c r="H83" i="1"/>
  <c r="E83" i="1"/>
  <c r="K82" i="1"/>
  <c r="H82" i="1"/>
  <c r="E82" i="1"/>
  <c r="J81" i="1"/>
  <c r="G81" i="1"/>
  <c r="D81" i="1"/>
  <c r="J80" i="1"/>
  <c r="G80" i="1"/>
  <c r="D80" i="1"/>
  <c r="D78" i="1" s="1"/>
  <c r="J79" i="1"/>
  <c r="G79" i="1"/>
  <c r="D79" i="1"/>
  <c r="K78" i="1"/>
  <c r="J78" i="1"/>
  <c r="H78" i="1"/>
  <c r="G78" i="1"/>
  <c r="E78" i="1"/>
  <c r="J77" i="1"/>
  <c r="G77" i="1"/>
  <c r="D77" i="1"/>
  <c r="J76" i="1"/>
  <c r="G76" i="1"/>
  <c r="D76" i="1"/>
  <c r="J75" i="1"/>
  <c r="G75" i="1"/>
  <c r="G73" i="1" s="1"/>
  <c r="D75" i="1"/>
  <c r="J74" i="1"/>
  <c r="G74" i="1"/>
  <c r="D74" i="1"/>
  <c r="D73" i="1" s="1"/>
  <c r="K73" i="1"/>
  <c r="J73" i="1"/>
  <c r="H73" i="1"/>
  <c r="E73" i="1"/>
  <c r="J72" i="1"/>
  <c r="G72" i="1"/>
  <c r="G71" i="1" s="1"/>
  <c r="D72" i="1"/>
  <c r="D71" i="1" s="1"/>
  <c r="K71" i="1"/>
  <c r="J71" i="1"/>
  <c r="H71" i="1"/>
  <c r="E71" i="1"/>
  <c r="J70" i="1"/>
  <c r="G70" i="1"/>
  <c r="G69" i="1" s="1"/>
  <c r="D70" i="1"/>
  <c r="D69" i="1" s="1"/>
  <c r="L69" i="1"/>
  <c r="J69" i="1"/>
  <c r="I69" i="1"/>
  <c r="F69" i="1"/>
  <c r="F68" i="1" s="1"/>
  <c r="K68" i="1"/>
  <c r="I68" i="1"/>
  <c r="I12" i="1" s="1"/>
  <c r="E68" i="1"/>
  <c r="J67" i="1"/>
  <c r="G67" i="1"/>
  <c r="D67" i="1"/>
  <c r="J66" i="1"/>
  <c r="J65" i="1" s="1"/>
  <c r="G66" i="1"/>
  <c r="G65" i="1" s="1"/>
  <c r="D66" i="1"/>
  <c r="D65" i="1" s="1"/>
  <c r="L65" i="1"/>
  <c r="I65" i="1"/>
  <c r="F65" i="1"/>
  <c r="J64" i="1"/>
  <c r="G64" i="1"/>
  <c r="D64" i="1"/>
  <c r="J63" i="1"/>
  <c r="G63" i="1"/>
  <c r="D63" i="1"/>
  <c r="J62" i="1"/>
  <c r="G62" i="1"/>
  <c r="D62" i="1"/>
  <c r="J61" i="1"/>
  <c r="G61" i="1"/>
  <c r="G60" i="1" s="1"/>
  <c r="D61" i="1"/>
  <c r="K60" i="1"/>
  <c r="H60" i="1"/>
  <c r="E60" i="1"/>
  <c r="J59" i="1"/>
  <c r="G59" i="1"/>
  <c r="D59" i="1"/>
  <c r="K58" i="1"/>
  <c r="H58" i="1"/>
  <c r="G58" i="1"/>
  <c r="E58" i="1"/>
  <c r="J57" i="1"/>
  <c r="J56" i="1" s="1"/>
  <c r="G57" i="1"/>
  <c r="G56" i="1" s="1"/>
  <c r="D57" i="1"/>
  <c r="L56" i="1"/>
  <c r="L49" i="1" s="1"/>
  <c r="I56" i="1"/>
  <c r="F56" i="1"/>
  <c r="D56" i="1"/>
  <c r="J55" i="1"/>
  <c r="G55" i="1"/>
  <c r="D55" i="1"/>
  <c r="D54" i="1" s="1"/>
  <c r="K54" i="1"/>
  <c r="J54" i="1"/>
  <c r="H54" i="1"/>
  <c r="G54" i="1"/>
  <c r="E54" i="1"/>
  <c r="J53" i="1"/>
  <c r="J52" i="1" s="1"/>
  <c r="G53" i="1"/>
  <c r="G52" i="1" s="1"/>
  <c r="D53" i="1"/>
  <c r="L52" i="1"/>
  <c r="I52" i="1"/>
  <c r="F52" i="1"/>
  <c r="F49" i="1" s="1"/>
  <c r="F12" i="1" s="1"/>
  <c r="D52" i="1"/>
  <c r="J51" i="1"/>
  <c r="G51" i="1"/>
  <c r="D51" i="1"/>
  <c r="D50" i="1" s="1"/>
  <c r="K50" i="1"/>
  <c r="K49" i="1" s="1"/>
  <c r="J50" i="1"/>
  <c r="H50" i="1"/>
  <c r="G50" i="1"/>
  <c r="G49" i="1" s="1"/>
  <c r="E50" i="1"/>
  <c r="I49" i="1"/>
  <c r="J48" i="1"/>
  <c r="G48" i="1"/>
  <c r="D48" i="1"/>
  <c r="J47" i="1"/>
  <c r="G47" i="1"/>
  <c r="D47" i="1"/>
  <c r="D44" i="1" s="1"/>
  <c r="D43" i="1" s="1"/>
  <c r="J46" i="1"/>
  <c r="J44" i="1" s="1"/>
  <c r="J43" i="1" s="1"/>
  <c r="G46" i="1"/>
  <c r="D46" i="1"/>
  <c r="J45" i="1"/>
  <c r="G45" i="1"/>
  <c r="G44" i="1" s="1"/>
  <c r="G43" i="1" s="1"/>
  <c r="D45" i="1"/>
  <c r="K44" i="1"/>
  <c r="H44" i="1"/>
  <c r="E44" i="1"/>
  <c r="K43" i="1"/>
  <c r="H43" i="1"/>
  <c r="E43" i="1"/>
  <c r="J42" i="1"/>
  <c r="G42" i="1"/>
  <c r="D42" i="1"/>
  <c r="D40" i="1" s="1"/>
  <c r="J41" i="1"/>
  <c r="J40" i="1" s="1"/>
  <c r="G41" i="1"/>
  <c r="D41" i="1"/>
  <c r="K40" i="1"/>
  <c r="H40" i="1"/>
  <c r="G40" i="1"/>
  <c r="E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D20" i="1" s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K20" i="1"/>
  <c r="H20" i="1"/>
  <c r="E20" i="1"/>
  <c r="J19" i="1"/>
  <c r="J18" i="1" s="1"/>
  <c r="G19" i="1"/>
  <c r="G18" i="1" s="1"/>
  <c r="D19" i="1"/>
  <c r="K18" i="1"/>
  <c r="H18" i="1"/>
  <c r="E18" i="1"/>
  <c r="D18" i="1"/>
  <c r="J17" i="1"/>
  <c r="J14" i="1" s="1"/>
  <c r="G17" i="1"/>
  <c r="D17" i="1"/>
  <c r="J16" i="1"/>
  <c r="G16" i="1"/>
  <c r="D16" i="1"/>
  <c r="J15" i="1"/>
  <c r="G15" i="1"/>
  <c r="G14" i="1" s="1"/>
  <c r="D15" i="1"/>
  <c r="D14" i="1" s="1"/>
  <c r="K14" i="1"/>
  <c r="K13" i="1" s="1"/>
  <c r="K12" i="1" s="1"/>
  <c r="H14" i="1"/>
  <c r="E14" i="1"/>
  <c r="H13" i="1"/>
  <c r="J60" i="5" l="1"/>
  <c r="I64" i="2"/>
  <c r="G16" i="5"/>
  <c r="I186" i="2"/>
  <c r="F276" i="2"/>
  <c r="J69" i="5"/>
  <c r="J63" i="5" s="1"/>
  <c r="J55" i="5" s="1"/>
  <c r="J44" i="5" s="1"/>
  <c r="L63" i="5"/>
  <c r="L55" i="5" s="1"/>
  <c r="I14" i="5"/>
  <c r="I12" i="5" s="1"/>
  <c r="J13" i="1"/>
  <c r="G44" i="5"/>
  <c r="G13" i="2"/>
  <c r="D13" i="1"/>
  <c r="I276" i="2"/>
  <c r="I166" i="2"/>
  <c r="L44" i="5"/>
  <c r="J49" i="1"/>
  <c r="L276" i="2"/>
  <c r="M276" i="2"/>
  <c r="J138" i="3"/>
  <c r="K276" i="2"/>
  <c r="J20" i="1"/>
  <c r="F220" i="2"/>
  <c r="J62" i="3"/>
  <c r="L68" i="1"/>
  <c r="G146" i="2"/>
  <c r="M186" i="2"/>
  <c r="D83" i="1"/>
  <c r="D82" i="1" s="1"/>
  <c r="D68" i="1" s="1"/>
  <c r="H93" i="2"/>
  <c r="G107" i="3"/>
  <c r="G97" i="3" s="1"/>
  <c r="D144" i="3"/>
  <c r="D138" i="3" s="1"/>
  <c r="G83" i="1"/>
  <c r="G82" i="1" s="1"/>
  <c r="G68" i="1" s="1"/>
  <c r="I93" i="2"/>
  <c r="J107" i="3"/>
  <c r="J97" i="3" s="1"/>
  <c r="E13" i="1"/>
  <c r="E12" i="1" s="1"/>
  <c r="J93" i="2"/>
  <c r="J12" i="2" s="1"/>
  <c r="G18" i="4" s="1"/>
  <c r="L188" i="2"/>
  <c r="F15" i="2"/>
  <c r="F13" i="2" s="1"/>
  <c r="G176" i="3"/>
  <c r="L212" i="3"/>
  <c r="L205" i="3"/>
  <c r="L12" i="3" s="1"/>
  <c r="E34" i="5"/>
  <c r="E22" i="5" s="1"/>
  <c r="E16" i="5" s="1"/>
  <c r="J60" i="1"/>
  <c r="J58" i="1" s="1"/>
  <c r="H68" i="1"/>
  <c r="I15" i="2"/>
  <c r="I20" i="2"/>
  <c r="L66" i="2"/>
  <c r="L64" i="2" s="1"/>
  <c r="L118" i="2"/>
  <c r="F166" i="2"/>
  <c r="N245" i="2"/>
  <c r="G40" i="3"/>
  <c r="H97" i="3"/>
  <c r="J119" i="3"/>
  <c r="J115" i="3" s="1"/>
  <c r="J176" i="3"/>
  <c r="J169" i="3" s="1"/>
  <c r="J167" i="3" s="1"/>
  <c r="J207" i="3"/>
  <c r="J205" i="3" s="1"/>
  <c r="L22" i="5"/>
  <c r="L16" i="5" s="1"/>
  <c r="F34" i="5"/>
  <c r="K14" i="3"/>
  <c r="K12" i="3" s="1"/>
  <c r="D31" i="3"/>
  <c r="D29" i="3" s="1"/>
  <c r="G31" i="3"/>
  <c r="G29" i="3" s="1"/>
  <c r="N276" i="2"/>
  <c r="N12" i="2" s="1"/>
  <c r="K18" i="4" s="1"/>
  <c r="J72" i="3"/>
  <c r="K60" i="5"/>
  <c r="K55" i="5" s="1"/>
  <c r="K44" i="5" s="1"/>
  <c r="K14" i="5" s="1"/>
  <c r="K12" i="5" s="1"/>
  <c r="F12" i="3"/>
  <c r="D60" i="5"/>
  <c r="G60" i="5"/>
  <c r="G55" i="5"/>
  <c r="G93" i="2"/>
  <c r="K215" i="2"/>
  <c r="K245" i="2"/>
  <c r="J40" i="3"/>
  <c r="J29" i="3" s="1"/>
  <c r="J14" i="3" s="1"/>
  <c r="J12" i="3" s="1"/>
  <c r="D207" i="3"/>
  <c r="D205" i="3" s="1"/>
  <c r="D24" i="5"/>
  <c r="D22" i="5" s="1"/>
  <c r="D16" i="5" s="1"/>
  <c r="D14" i="5" s="1"/>
  <c r="D12" i="5" s="1"/>
  <c r="E49" i="1"/>
  <c r="K12" i="2"/>
  <c r="H49" i="1"/>
  <c r="J16" i="5"/>
  <c r="F215" i="2"/>
  <c r="H64" i="2"/>
  <c r="G20" i="1"/>
  <c r="G13" i="1" s="1"/>
  <c r="G12" i="1" s="1"/>
  <c r="L134" i="2"/>
  <c r="K186" i="2"/>
  <c r="I215" i="2"/>
  <c r="G62" i="3"/>
  <c r="F93" i="2"/>
  <c r="J215" i="2"/>
  <c r="J123" i="3"/>
  <c r="J76" i="5"/>
  <c r="J74" i="5" s="1"/>
  <c r="H146" i="2"/>
  <c r="H12" i="2" s="1"/>
  <c r="N186" i="2"/>
  <c r="K93" i="2"/>
  <c r="I146" i="2"/>
  <c r="G45" i="3"/>
  <c r="D123" i="3"/>
  <c r="I212" i="3"/>
  <c r="I205" i="3"/>
  <c r="I12" i="3" s="1"/>
  <c r="L12" i="1"/>
  <c r="J45" i="3"/>
  <c r="D119" i="3"/>
  <c r="D115" i="3" s="1"/>
  <c r="D97" i="3" s="1"/>
  <c r="G119" i="3"/>
  <c r="G115" i="3" s="1"/>
  <c r="G166" i="2"/>
  <c r="H16" i="3"/>
  <c r="H14" i="3" s="1"/>
  <c r="H12" i="3" s="1"/>
  <c r="H166" i="2"/>
  <c r="F304" i="2"/>
  <c r="D171" i="3"/>
  <c r="F24" i="5"/>
  <c r="K47" i="2"/>
  <c r="L99" i="2"/>
  <c r="L193" i="2"/>
  <c r="K138" i="3"/>
  <c r="D187" i="3"/>
  <c r="M47" i="2"/>
  <c r="M12" i="2" s="1"/>
  <c r="L95" i="2"/>
  <c r="F199" i="2"/>
  <c r="F186" i="2" s="1"/>
  <c r="J78" i="3"/>
  <c r="G181" i="3"/>
  <c r="G169" i="3" s="1"/>
  <c r="G167" i="3" s="1"/>
  <c r="G187" i="3"/>
  <c r="F69" i="5"/>
  <c r="D69" i="5" s="1"/>
  <c r="D63" i="5" s="1"/>
  <c r="D55" i="5" s="1"/>
  <c r="D44" i="5" s="1"/>
  <c r="E60" i="5"/>
  <c r="E55" i="5" s="1"/>
  <c r="E44" i="5" s="1"/>
  <c r="L76" i="5"/>
  <c r="L74" i="5" s="1"/>
  <c r="F82" i="5"/>
  <c r="F76" i="5" s="1"/>
  <c r="F74" i="5" s="1"/>
  <c r="D129" i="3"/>
  <c r="J181" i="3"/>
  <c r="D78" i="5"/>
  <c r="D76" i="5" s="1"/>
  <c r="D74" i="5" s="1"/>
  <c r="F128" i="2"/>
  <c r="I105" i="2"/>
  <c r="D60" i="1"/>
  <c r="D58" i="1" s="1"/>
  <c r="D49" i="1" s="1"/>
  <c r="F263" i="2"/>
  <c r="F245" i="2" s="1"/>
  <c r="G129" i="3"/>
  <c r="G123" i="3" s="1"/>
  <c r="D176" i="3"/>
  <c r="H60" i="5"/>
  <c r="H55" i="5"/>
  <c r="H44" i="5" s="1"/>
  <c r="H14" i="5" s="1"/>
  <c r="H12" i="5" s="1"/>
  <c r="D14" i="3" l="1"/>
  <c r="E18" i="4"/>
  <c r="E12" i="4"/>
  <c r="J18" i="4"/>
  <c r="J12" i="4"/>
  <c r="G14" i="3"/>
  <c r="G12" i="3" s="1"/>
  <c r="K12" i="4"/>
  <c r="K17" i="4" s="1"/>
  <c r="E14" i="5"/>
  <c r="E12" i="5" s="1"/>
  <c r="H18" i="4"/>
  <c r="D12" i="1"/>
  <c r="F63" i="5"/>
  <c r="F55" i="5" s="1"/>
  <c r="F44" i="5" s="1"/>
  <c r="I13" i="2"/>
  <c r="I12" i="2" s="1"/>
  <c r="F18" i="4" s="1"/>
  <c r="G12" i="2"/>
  <c r="D18" i="4" s="1"/>
  <c r="L93" i="2"/>
  <c r="L12" i="2" s="1"/>
  <c r="I18" i="4" s="1"/>
  <c r="G14" i="5"/>
  <c r="G12" i="5" s="1"/>
  <c r="L14" i="5"/>
  <c r="L12" i="5" s="1"/>
  <c r="H12" i="4"/>
  <c r="H17" i="4" s="1"/>
  <c r="J12" i="1"/>
  <c r="J14" i="5"/>
  <c r="J12" i="5" s="1"/>
  <c r="F22" i="5"/>
  <c r="F16" i="5" s="1"/>
  <c r="F12" i="2"/>
  <c r="D169" i="3"/>
  <c r="D167" i="3" s="1"/>
  <c r="H12" i="1"/>
  <c r="G12" i="4" s="1"/>
  <c r="L186" i="2"/>
  <c r="F12" i="4" l="1"/>
  <c r="F17" i="4" s="1"/>
  <c r="G17" i="4"/>
  <c r="D12" i="4"/>
  <c r="F14" i="5"/>
  <c r="F12" i="5" s="1"/>
  <c r="J17" i="4"/>
  <c r="I12" i="4"/>
  <c r="I17" i="4" s="1"/>
  <c r="E17" i="4"/>
  <c r="D12" i="3"/>
  <c r="C18" i="4" s="1"/>
  <c r="D17" i="4" l="1"/>
  <c r="C12" i="4"/>
  <c r="C17" i="4" s="1"/>
</calcChain>
</file>

<file path=xl/sharedStrings.xml><?xml version="1.0" encoding="utf-8"?>
<sst xmlns="http://schemas.openxmlformats.org/spreadsheetml/2006/main" count="2585" uniqueCount="724">
  <si>
    <t>ՀՀ ֆինանսների  նախար,   205002,   Ճամբարակ ք.</t>
  </si>
  <si>
    <t>Հաշվետվություն</t>
  </si>
  <si>
    <t>Համայնքի բյուջեի եկամուտների կատարման վերաբերյալ</t>
  </si>
  <si>
    <t>(02/01/26 - 31/03/26թ.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</si>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</sst>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SheetLayoutView="100" workbookViewId="0">
      <selection activeCell="J12" sqref="J12"/>
    </sheetView>
  </sheetViews>
  <sheetFormatPr defaultRowHeight="15"/>
  <cols>
    <col min="1" max="1" width="7.7109375" style="1" customWidth="1"/>
    <col min="2" max="2" width="47.7109375" style="1" customWidth="1"/>
    <col min="3" max="3" width="19.140625" style="1" customWidth="1"/>
    <col min="4" max="4" width="0.140625" style="1" hidden="1" customWidth="1"/>
    <col min="5" max="6" width="19.140625" style="1" hidden="1" customWidth="1"/>
    <col min="7" max="14" width="19.140625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SUM(D13,D49,D68)</f>
        <v>1369910421.7</v>
      </c>
      <c r="E12" s="11">
        <f t="shared" si="0"/>
        <v>1268530200</v>
      </c>
      <c r="F12" s="11">
        <f t="shared" si="0"/>
        <v>254259835.60000002</v>
      </c>
      <c r="G12" s="11">
        <f t="shared" si="0"/>
        <v>1369910421.7</v>
      </c>
      <c r="H12" s="11">
        <f t="shared" si="0"/>
        <v>1268530200</v>
      </c>
      <c r="I12" s="11">
        <f t="shared" si="0"/>
        <v>291259835.60000002</v>
      </c>
      <c r="J12" s="11">
        <f t="shared" si="0"/>
        <v>290813063.60000002</v>
      </c>
      <c r="K12" s="11">
        <f t="shared" si="0"/>
        <v>290813063.60000002</v>
      </c>
      <c r="L12" s="11">
        <f t="shared" si="0"/>
        <v>0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SUM(D14,D18,D20,D40,D43)</f>
        <v>153063000</v>
      </c>
      <c r="E13" s="11">
        <f>SUM(E14,E18,E20,E40,E43)</f>
        <v>153063000</v>
      </c>
      <c r="F13" s="11" t="s">
        <v>23</v>
      </c>
      <c r="G13" s="11">
        <f>SUM(G14,G18,G20,G40,G43)</f>
        <v>153063000</v>
      </c>
      <c r="H13" s="11">
        <f>SUM(H14,H18,H20,H40,H43)</f>
        <v>153063000</v>
      </c>
      <c r="I13" s="11" t="s">
        <v>23</v>
      </c>
      <c r="J13" s="11">
        <f>SUM(J14,J18,J20,J40,J43)</f>
        <v>26081954.600000001</v>
      </c>
      <c r="K13" s="11">
        <f>SUM(K14,K18,K20,K40,K43)</f>
        <v>26081954.600000001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SUM(D15,D16,D17)</f>
        <v>54184000</v>
      </c>
      <c r="E14" s="11">
        <f>SUM(E15,E16,E17)</f>
        <v>54184000</v>
      </c>
      <c r="F14" s="11" t="s">
        <v>23</v>
      </c>
      <c r="G14" s="11">
        <f>SUM(G15,G16,G17)</f>
        <v>54184000</v>
      </c>
      <c r="H14" s="11">
        <f>SUM(H15,H16,H17)</f>
        <v>54184000</v>
      </c>
      <c r="I14" s="11" t="s">
        <v>23</v>
      </c>
      <c r="J14" s="11">
        <f>SUM(J15,J16,J17)</f>
        <v>9099585.5999999996</v>
      </c>
      <c r="K14" s="11">
        <f>SUM(K15,K16,K17)</f>
        <v>9099585.5999999996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0</v>
      </c>
      <c r="E15" s="11">
        <v>0</v>
      </c>
      <c r="F15" s="11" t="s">
        <v>23</v>
      </c>
      <c r="G15" s="11">
        <f>SUM(H15,I15)</f>
        <v>0</v>
      </c>
      <c r="H15" s="11">
        <v>0</v>
      </c>
      <c r="I15" s="11" t="s">
        <v>23</v>
      </c>
      <c r="J15" s="11">
        <f>SUM(K15,L15)</f>
        <v>0</v>
      </c>
      <c r="K15" s="11">
        <v>0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6150000</v>
      </c>
      <c r="E16" s="11">
        <v>6150000</v>
      </c>
      <c r="F16" s="11" t="s">
        <v>23</v>
      </c>
      <c r="G16" s="11">
        <f>SUM(H16,I16)</f>
        <v>6150000</v>
      </c>
      <c r="H16" s="11">
        <v>6150000</v>
      </c>
      <c r="I16" s="11" t="s">
        <v>23</v>
      </c>
      <c r="J16" s="11">
        <f>SUM(K16,L16)</f>
        <v>1337828.6000000001</v>
      </c>
      <c r="K16" s="11">
        <v>1337828.6000000001</v>
      </c>
      <c r="L16" s="11" t="s">
        <v>23</v>
      </c>
    </row>
    <row r="17" spans="1:12" ht="39.950000000000003" customHeight="1">
      <c r="A17" s="9">
        <v>1113</v>
      </c>
      <c r="B17" s="10" t="s">
        <v>28</v>
      </c>
      <c r="C17" s="9"/>
      <c r="D17" s="11">
        <f>SUM(E17,F17)</f>
        <v>48034000</v>
      </c>
      <c r="E17" s="11">
        <v>48034000</v>
      </c>
      <c r="F17" s="11" t="s">
        <v>23</v>
      </c>
      <c r="G17" s="11">
        <f>SUM(H17,I17)</f>
        <v>48034000</v>
      </c>
      <c r="H17" s="11">
        <v>48034000</v>
      </c>
      <c r="I17" s="11" t="s">
        <v>23</v>
      </c>
      <c r="J17" s="11">
        <f>SUM(K17,L17)</f>
        <v>7761757</v>
      </c>
      <c r="K17" s="11">
        <v>7761757</v>
      </c>
      <c r="L17" s="11" t="s">
        <v>23</v>
      </c>
    </row>
    <row r="18" spans="1:12" ht="39.950000000000003" customHeight="1">
      <c r="A18" s="9">
        <v>1120</v>
      </c>
      <c r="B18" s="10" t="s">
        <v>29</v>
      </c>
      <c r="C18" s="9" t="s">
        <v>30</v>
      </c>
      <c r="D18" s="11">
        <f>SUM(D19)</f>
        <v>75097000</v>
      </c>
      <c r="E18" s="11">
        <f>SUM(E19)</f>
        <v>75097000</v>
      </c>
      <c r="F18" s="11" t="s">
        <v>23</v>
      </c>
      <c r="G18" s="11">
        <f>SUM(G19)</f>
        <v>75097000</v>
      </c>
      <c r="H18" s="11">
        <f>SUM(H19)</f>
        <v>75097000</v>
      </c>
      <c r="I18" s="11" t="s">
        <v>23</v>
      </c>
      <c r="J18" s="11">
        <f>SUM(J19)</f>
        <v>15647949</v>
      </c>
      <c r="K18" s="11">
        <f>SUM(K19)</f>
        <v>15647949</v>
      </c>
      <c r="L18" s="11" t="s">
        <v>23</v>
      </c>
    </row>
    <row r="19" spans="1:12" ht="39.950000000000003" customHeight="1">
      <c r="A19" s="9">
        <v>1121</v>
      </c>
      <c r="B19" s="10" t="s">
        <v>31</v>
      </c>
      <c r="C19" s="9"/>
      <c r="D19" s="11">
        <f>SUM(E19,F19)</f>
        <v>75097000</v>
      </c>
      <c r="E19" s="11">
        <v>75097000</v>
      </c>
      <c r="F19" s="11" t="s">
        <v>23</v>
      </c>
      <c r="G19" s="11">
        <f>SUM(H19,I19)</f>
        <v>75097000</v>
      </c>
      <c r="H19" s="11">
        <v>75097000</v>
      </c>
      <c r="I19" s="11" t="s">
        <v>23</v>
      </c>
      <c r="J19" s="11">
        <f>SUM(K19,L19)</f>
        <v>15647949</v>
      </c>
      <c r="K19" s="11">
        <v>15647949</v>
      </c>
      <c r="L19" s="11" t="s">
        <v>23</v>
      </c>
    </row>
    <row r="20" spans="1:12" ht="39.950000000000003" customHeight="1">
      <c r="A20" s="9">
        <v>1130</v>
      </c>
      <c r="B20" s="10" t="s">
        <v>32</v>
      </c>
      <c r="C20" s="9" t="s">
        <v>33</v>
      </c>
      <c r="D20" s="11">
        <f>SUM(D21:D39)</f>
        <v>22682000</v>
      </c>
      <c r="E20" s="11">
        <f>SUM(E21:E39)</f>
        <v>22682000</v>
      </c>
      <c r="F20" s="11" t="s">
        <v>23</v>
      </c>
      <c r="G20" s="11">
        <f>SUM(G21:G39)</f>
        <v>22682000</v>
      </c>
      <c r="H20" s="11">
        <f>SUM(H21:H39)</f>
        <v>22682000</v>
      </c>
      <c r="I20" s="11" t="s">
        <v>23</v>
      </c>
      <c r="J20" s="11">
        <f>SUM(J21:J39)</f>
        <v>1329420</v>
      </c>
      <c r="K20" s="11">
        <f>SUM(K21:K39)</f>
        <v>1329420</v>
      </c>
      <c r="L20" s="11" t="s">
        <v>23</v>
      </c>
    </row>
    <row r="21" spans="1:12" ht="39.950000000000003" customHeight="1">
      <c r="A21" s="9">
        <v>11301</v>
      </c>
      <c r="B21" s="10" t="s">
        <v>34</v>
      </c>
      <c r="C21" s="9"/>
      <c r="D21" s="11">
        <f t="shared" ref="D21:D39" si="1">SUM(E21,F21)</f>
        <v>0</v>
      </c>
      <c r="E21" s="11">
        <v>0</v>
      </c>
      <c r="F21" s="11" t="s">
        <v>23</v>
      </c>
      <c r="G21" s="11">
        <f t="shared" ref="G21:G39" si="2">SUM(H21,I21)</f>
        <v>0</v>
      </c>
      <c r="H21" s="11">
        <v>0</v>
      </c>
      <c r="I21" s="11" t="s">
        <v>23</v>
      </c>
      <c r="J21" s="11">
        <f t="shared" ref="J21:J39" si="3">SUM(K21,L21)</f>
        <v>0</v>
      </c>
      <c r="K21" s="11">
        <v>0</v>
      </c>
      <c r="L21" s="11" t="s">
        <v>23</v>
      </c>
    </row>
    <row r="22" spans="1:12" ht="39.950000000000003" customHeight="1">
      <c r="A22" s="9">
        <v>11302</v>
      </c>
      <c r="B22" s="10" t="s">
        <v>35</v>
      </c>
      <c r="C22" s="9"/>
      <c r="D22" s="11">
        <f t="shared" si="1"/>
        <v>0</v>
      </c>
      <c r="E22" s="11">
        <v>0</v>
      </c>
      <c r="F22" s="11" t="s">
        <v>23</v>
      </c>
      <c r="G22" s="11">
        <f t="shared" si="2"/>
        <v>0</v>
      </c>
      <c r="H22" s="11">
        <v>0</v>
      </c>
      <c r="I22" s="11" t="s">
        <v>23</v>
      </c>
      <c r="J22" s="11">
        <f t="shared" si="3"/>
        <v>0</v>
      </c>
      <c r="K22" s="11">
        <v>0</v>
      </c>
      <c r="L22" s="11" t="s">
        <v>23</v>
      </c>
    </row>
    <row r="23" spans="1:12" ht="39.950000000000003" customHeight="1">
      <c r="A23" s="9">
        <v>11303</v>
      </c>
      <c r="B23" s="10" t="s">
        <v>36</v>
      </c>
      <c r="C23" s="9"/>
      <c r="D23" s="11">
        <f t="shared" si="1"/>
        <v>0</v>
      </c>
      <c r="E23" s="11">
        <v>0</v>
      </c>
      <c r="F23" s="11" t="s">
        <v>23</v>
      </c>
      <c r="G23" s="11">
        <f t="shared" si="2"/>
        <v>0</v>
      </c>
      <c r="H23" s="11">
        <v>0</v>
      </c>
      <c r="I23" s="11" t="s">
        <v>23</v>
      </c>
      <c r="J23" s="11">
        <f t="shared" si="3"/>
        <v>0</v>
      </c>
      <c r="K23" s="11">
        <v>0</v>
      </c>
      <c r="L23" s="11" t="s">
        <v>23</v>
      </c>
    </row>
    <row r="24" spans="1:12" ht="39.950000000000003" customHeight="1">
      <c r="A24" s="9">
        <v>11304</v>
      </c>
      <c r="B24" s="10" t="s">
        <v>37</v>
      </c>
      <c r="C24" s="9"/>
      <c r="D24" s="11">
        <f t="shared" si="1"/>
        <v>1000000</v>
      </c>
      <c r="E24" s="11">
        <v>1000000</v>
      </c>
      <c r="F24" s="11" t="s">
        <v>23</v>
      </c>
      <c r="G24" s="11">
        <f t="shared" si="2"/>
        <v>1000000</v>
      </c>
      <c r="H24" s="11">
        <v>1000000</v>
      </c>
      <c r="I24" s="11" t="s">
        <v>23</v>
      </c>
      <c r="J24" s="11">
        <f t="shared" si="3"/>
        <v>190000</v>
      </c>
      <c r="K24" s="11">
        <v>190000</v>
      </c>
      <c r="L24" s="11" t="s">
        <v>23</v>
      </c>
    </row>
    <row r="25" spans="1:12" ht="39.950000000000003" customHeight="1">
      <c r="A25" s="9">
        <v>11305</v>
      </c>
      <c r="B25" s="10" t="s">
        <v>38</v>
      </c>
      <c r="C25" s="9"/>
      <c r="D25" s="11">
        <f t="shared" si="1"/>
        <v>0</v>
      </c>
      <c r="E25" s="11">
        <v>0</v>
      </c>
      <c r="F25" s="11" t="s">
        <v>23</v>
      </c>
      <c r="G25" s="11">
        <f t="shared" si="2"/>
        <v>0</v>
      </c>
      <c r="H25" s="11">
        <v>0</v>
      </c>
      <c r="I25" s="11" t="s">
        <v>23</v>
      </c>
      <c r="J25" s="11">
        <f t="shared" si="3"/>
        <v>0</v>
      </c>
      <c r="K25" s="11">
        <v>0</v>
      </c>
      <c r="L25" s="11" t="s">
        <v>23</v>
      </c>
    </row>
    <row r="26" spans="1:12" ht="39.950000000000003" customHeight="1">
      <c r="A26" s="9">
        <v>11306</v>
      </c>
      <c r="B26" s="10" t="s">
        <v>39</v>
      </c>
      <c r="C26" s="9"/>
      <c r="D26" s="11">
        <f t="shared" si="1"/>
        <v>100000</v>
      </c>
      <c r="E26" s="11">
        <v>100000</v>
      </c>
      <c r="F26" s="11" t="s">
        <v>23</v>
      </c>
      <c r="G26" s="11">
        <f t="shared" si="2"/>
        <v>100000</v>
      </c>
      <c r="H26" s="11">
        <v>100000</v>
      </c>
      <c r="I26" s="11" t="s">
        <v>23</v>
      </c>
      <c r="J26" s="11">
        <f t="shared" si="3"/>
        <v>0</v>
      </c>
      <c r="K26" s="11">
        <v>0</v>
      </c>
      <c r="L26" s="11" t="s">
        <v>23</v>
      </c>
    </row>
    <row r="27" spans="1:12" ht="39.950000000000003" customHeight="1">
      <c r="A27" s="9">
        <v>11307</v>
      </c>
      <c r="B27" s="10" t="s">
        <v>40</v>
      </c>
      <c r="C27" s="9"/>
      <c r="D27" s="11">
        <f t="shared" si="1"/>
        <v>21222000</v>
      </c>
      <c r="E27" s="11">
        <v>21222000</v>
      </c>
      <c r="F27" s="11" t="s">
        <v>23</v>
      </c>
      <c r="G27" s="11">
        <f t="shared" si="2"/>
        <v>21222000</v>
      </c>
      <c r="H27" s="11">
        <v>21222000</v>
      </c>
      <c r="I27" s="11" t="s">
        <v>23</v>
      </c>
      <c r="J27" s="11">
        <f t="shared" si="3"/>
        <v>1017200</v>
      </c>
      <c r="K27" s="11">
        <v>1017200</v>
      </c>
      <c r="L27" s="11" t="s">
        <v>23</v>
      </c>
    </row>
    <row r="28" spans="1:12" ht="39.950000000000003" customHeight="1">
      <c r="A28" s="9">
        <v>11308</v>
      </c>
      <c r="B28" s="10" t="s">
        <v>41</v>
      </c>
      <c r="C28" s="9"/>
      <c r="D28" s="11">
        <f t="shared" si="1"/>
        <v>0</v>
      </c>
      <c r="E28" s="11">
        <v>0</v>
      </c>
      <c r="F28" s="11" t="s">
        <v>23</v>
      </c>
      <c r="G28" s="11">
        <f t="shared" si="2"/>
        <v>0</v>
      </c>
      <c r="H28" s="11">
        <v>0</v>
      </c>
      <c r="I28" s="11" t="s">
        <v>23</v>
      </c>
      <c r="J28" s="11">
        <f t="shared" si="3"/>
        <v>0</v>
      </c>
      <c r="K28" s="11">
        <v>0</v>
      </c>
      <c r="L28" s="11" t="s">
        <v>23</v>
      </c>
    </row>
    <row r="29" spans="1:12" ht="39.950000000000003" customHeight="1">
      <c r="A29" s="9">
        <v>11309</v>
      </c>
      <c r="B29" s="10" t="s">
        <v>42</v>
      </c>
      <c r="C29" s="9"/>
      <c r="D29" s="11">
        <f t="shared" si="1"/>
        <v>0</v>
      </c>
      <c r="E29" s="11">
        <v>0</v>
      </c>
      <c r="F29" s="11" t="s">
        <v>23</v>
      </c>
      <c r="G29" s="11">
        <f t="shared" si="2"/>
        <v>0</v>
      </c>
      <c r="H29" s="11">
        <v>0</v>
      </c>
      <c r="I29" s="11" t="s">
        <v>23</v>
      </c>
      <c r="J29" s="11">
        <f t="shared" si="3"/>
        <v>0</v>
      </c>
      <c r="K29" s="11">
        <v>0</v>
      </c>
      <c r="L29" s="11" t="s">
        <v>23</v>
      </c>
    </row>
    <row r="30" spans="1:12" ht="39.950000000000003" customHeight="1">
      <c r="A30" s="9">
        <v>11310</v>
      </c>
      <c r="B30" s="10" t="s">
        <v>43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39.950000000000003" customHeight="1">
      <c r="A31" s="9">
        <v>11311</v>
      </c>
      <c r="B31" s="10" t="s">
        <v>44</v>
      </c>
      <c r="C31" s="9"/>
      <c r="D31" s="11">
        <f t="shared" si="1"/>
        <v>0</v>
      </c>
      <c r="E31" s="11">
        <v>0</v>
      </c>
      <c r="F31" s="11" t="s">
        <v>23</v>
      </c>
      <c r="G31" s="11">
        <f t="shared" si="2"/>
        <v>0</v>
      </c>
      <c r="H31" s="11">
        <v>0</v>
      </c>
      <c r="I31" s="11" t="s">
        <v>23</v>
      </c>
      <c r="J31" s="11">
        <f t="shared" si="3"/>
        <v>0</v>
      </c>
      <c r="K31" s="11">
        <v>0</v>
      </c>
      <c r="L31" s="11" t="s">
        <v>23</v>
      </c>
    </row>
    <row r="32" spans="1:12" ht="39.950000000000003" customHeight="1">
      <c r="A32" s="9">
        <v>11312</v>
      </c>
      <c r="B32" s="10" t="s">
        <v>45</v>
      </c>
      <c r="C32" s="9"/>
      <c r="D32" s="11">
        <f t="shared" si="1"/>
        <v>360000</v>
      </c>
      <c r="E32" s="11">
        <v>360000</v>
      </c>
      <c r="F32" s="11" t="s">
        <v>23</v>
      </c>
      <c r="G32" s="11">
        <f t="shared" si="2"/>
        <v>360000</v>
      </c>
      <c r="H32" s="11">
        <v>360000</v>
      </c>
      <c r="I32" s="11" t="s">
        <v>23</v>
      </c>
      <c r="J32" s="11">
        <f t="shared" si="3"/>
        <v>122220</v>
      </c>
      <c r="K32" s="11">
        <v>122220</v>
      </c>
      <c r="L32" s="11" t="s">
        <v>23</v>
      </c>
    </row>
    <row r="33" spans="1:12" ht="39.950000000000003" customHeight="1">
      <c r="A33" s="9">
        <v>11313</v>
      </c>
      <c r="B33" s="10" t="s">
        <v>46</v>
      </c>
      <c r="C33" s="9"/>
      <c r="D33" s="11">
        <f t="shared" si="1"/>
        <v>0</v>
      </c>
      <c r="E33" s="11">
        <v>0</v>
      </c>
      <c r="F33" s="11" t="s">
        <v>23</v>
      </c>
      <c r="G33" s="11">
        <f t="shared" si="2"/>
        <v>0</v>
      </c>
      <c r="H33" s="11">
        <v>0</v>
      </c>
      <c r="I33" s="11" t="s">
        <v>23</v>
      </c>
      <c r="J33" s="11">
        <f t="shared" si="3"/>
        <v>0</v>
      </c>
      <c r="K33" s="11">
        <v>0</v>
      </c>
      <c r="L33" s="11" t="s">
        <v>23</v>
      </c>
    </row>
    <row r="34" spans="1:12" ht="39.950000000000003" customHeight="1">
      <c r="A34" s="9">
        <v>11314</v>
      </c>
      <c r="B34" s="10" t="s">
        <v>47</v>
      </c>
      <c r="C34" s="9"/>
      <c r="D34" s="11">
        <f t="shared" si="1"/>
        <v>0</v>
      </c>
      <c r="E34" s="11">
        <v>0</v>
      </c>
      <c r="F34" s="11" t="s">
        <v>23</v>
      </c>
      <c r="G34" s="11">
        <f t="shared" si="2"/>
        <v>0</v>
      </c>
      <c r="H34" s="11">
        <v>0</v>
      </c>
      <c r="I34" s="11" t="s">
        <v>23</v>
      </c>
      <c r="J34" s="11">
        <f t="shared" si="3"/>
        <v>0</v>
      </c>
      <c r="K34" s="11">
        <v>0</v>
      </c>
      <c r="L34" s="11" t="s">
        <v>23</v>
      </c>
    </row>
    <row r="35" spans="1:12" ht="39.950000000000003" customHeight="1">
      <c r="A35" s="9">
        <v>11315</v>
      </c>
      <c r="B35" s="10" t="s">
        <v>48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39.950000000000003" customHeight="1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0</v>
      </c>
      <c r="H37" s="11">
        <v>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>
      <c r="A38" s="9">
        <v>11318</v>
      </c>
      <c r="B38" s="10" t="s">
        <v>51</v>
      </c>
      <c r="C38" s="9"/>
      <c r="D38" s="11">
        <f t="shared" si="1"/>
        <v>0</v>
      </c>
      <c r="E38" s="11">
        <v>0</v>
      </c>
      <c r="F38" s="11" t="s">
        <v>23</v>
      </c>
      <c r="G38" s="11">
        <f t="shared" si="2"/>
        <v>0</v>
      </c>
      <c r="H38" s="11">
        <v>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>
      <c r="A40" s="9">
        <v>1140</v>
      </c>
      <c r="B40" s="10" t="s">
        <v>53</v>
      </c>
      <c r="C40" s="9" t="s">
        <v>54</v>
      </c>
      <c r="D40" s="11">
        <f>SUM(D41,D42)</f>
        <v>1100000</v>
      </c>
      <c r="E40" s="11">
        <f>SUM(E41,E42)</f>
        <v>1100000</v>
      </c>
      <c r="F40" s="11" t="s">
        <v>23</v>
      </c>
      <c r="G40" s="11">
        <f>SUM(G41,G42)</f>
        <v>1100000</v>
      </c>
      <c r="H40" s="11">
        <f>SUM(H41,H42)</f>
        <v>1100000</v>
      </c>
      <c r="I40" s="11" t="s">
        <v>23</v>
      </c>
      <c r="J40" s="11">
        <f>SUM(J41,J42)</f>
        <v>5000</v>
      </c>
      <c r="K40" s="11">
        <f>SUM(K41,K42)</f>
        <v>5000</v>
      </c>
      <c r="L40" s="11" t="s">
        <v>23</v>
      </c>
    </row>
    <row r="41" spans="1:12" ht="39.950000000000003" customHeight="1">
      <c r="A41" s="9">
        <v>1141</v>
      </c>
      <c r="B41" s="10" t="s">
        <v>55</v>
      </c>
      <c r="C41" s="9"/>
      <c r="D41" s="11">
        <f>SUM(E41,F41)</f>
        <v>800000</v>
      </c>
      <c r="E41" s="11">
        <v>800000</v>
      </c>
      <c r="F41" s="11" t="s">
        <v>23</v>
      </c>
      <c r="G41" s="11">
        <f>SUM(H41,I41)</f>
        <v>800000</v>
      </c>
      <c r="H41" s="11">
        <v>800000</v>
      </c>
      <c r="I41" s="11" t="s">
        <v>23</v>
      </c>
      <c r="J41" s="11">
        <f>SUM(K41,L41)</f>
        <v>5000</v>
      </c>
      <c r="K41" s="11">
        <v>5000</v>
      </c>
      <c r="L41" s="11" t="s">
        <v>23</v>
      </c>
    </row>
    <row r="42" spans="1:12" ht="39.950000000000003" customHeight="1">
      <c r="A42" s="9">
        <v>1142</v>
      </c>
      <c r="B42" s="10" t="s">
        <v>56</v>
      </c>
      <c r="C42" s="9"/>
      <c r="D42" s="11">
        <f>SUM(E42,F42)</f>
        <v>300000</v>
      </c>
      <c r="E42" s="11">
        <v>300000</v>
      </c>
      <c r="F42" s="11" t="s">
        <v>23</v>
      </c>
      <c r="G42" s="11">
        <f>SUM(H42,I42)</f>
        <v>300000</v>
      </c>
      <c r="H42" s="11">
        <v>300000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1022948421.7</v>
      </c>
      <c r="E49" s="11">
        <f t="shared" si="4"/>
        <v>921568200</v>
      </c>
      <c r="F49" s="11">
        <f t="shared" si="4"/>
        <v>101380221.7</v>
      </c>
      <c r="G49" s="11">
        <f t="shared" si="4"/>
        <v>1022948421.7</v>
      </c>
      <c r="H49" s="11">
        <f t="shared" si="4"/>
        <v>921568200</v>
      </c>
      <c r="I49" s="11">
        <f t="shared" si="4"/>
        <v>101380221.7</v>
      </c>
      <c r="J49" s="11">
        <f t="shared" si="4"/>
        <v>228957800</v>
      </c>
      <c r="K49" s="11">
        <f t="shared" si="4"/>
        <v>228957800</v>
      </c>
      <c r="L49" s="11">
        <f t="shared" si="4"/>
        <v>0</v>
      </c>
    </row>
    <row r="50" spans="1:12" ht="39.950000000000003" customHeight="1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>
      <c r="A58" s="9">
        <v>1250</v>
      </c>
      <c r="B58" s="10" t="s">
        <v>78</v>
      </c>
      <c r="C58" s="9" t="s">
        <v>79</v>
      </c>
      <c r="D58" s="11">
        <f>SUM(D59,D60,D63,D64)</f>
        <v>921568200</v>
      </c>
      <c r="E58" s="11">
        <f>SUM(E59,E60,E63,E64)</f>
        <v>921568200</v>
      </c>
      <c r="F58" s="11" t="s">
        <v>23</v>
      </c>
      <c r="G58" s="11">
        <f>SUM(G59,G60,G63,G64)</f>
        <v>921568200</v>
      </c>
      <c r="H58" s="11">
        <f>SUM(H59,H60,H63,H64)</f>
        <v>921568200</v>
      </c>
      <c r="I58" s="11" t="s">
        <v>23</v>
      </c>
      <c r="J58" s="11">
        <f>SUM(J59,J60,J63,J64)</f>
        <v>228957800</v>
      </c>
      <c r="K58" s="11">
        <f>SUM(K59,K60,K63,K64)</f>
        <v>228957800</v>
      </c>
      <c r="L58" s="11" t="s">
        <v>23</v>
      </c>
    </row>
    <row r="59" spans="1:12" ht="39.950000000000003" customHeight="1">
      <c r="A59" s="9">
        <v>1251</v>
      </c>
      <c r="B59" s="10" t="s">
        <v>80</v>
      </c>
      <c r="C59" s="9"/>
      <c r="D59" s="11">
        <f>SUM(E59,F59)</f>
        <v>920478800</v>
      </c>
      <c r="E59" s="11">
        <v>920478800</v>
      </c>
      <c r="F59" s="11" t="s">
        <v>23</v>
      </c>
      <c r="G59" s="11">
        <f>SUM(H59,I59)</f>
        <v>920478800</v>
      </c>
      <c r="H59" s="11">
        <v>920478800</v>
      </c>
      <c r="I59" s="11" t="s">
        <v>23</v>
      </c>
      <c r="J59" s="11">
        <f>SUM(K59,L59)</f>
        <v>228733400</v>
      </c>
      <c r="K59" s="11">
        <v>228733400</v>
      </c>
      <c r="L59" s="11" t="s">
        <v>23</v>
      </c>
    </row>
    <row r="60" spans="1:12" ht="39.950000000000003" customHeight="1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0</v>
      </c>
      <c r="H60" s="11">
        <f>SUM(H61:H62)</f>
        <v>0</v>
      </c>
      <c r="I60" s="11" t="s">
        <v>23</v>
      </c>
      <c r="J60" s="11">
        <f>SUM(J61:J62)</f>
        <v>0</v>
      </c>
      <c r="K60" s="11">
        <f>SUM(K61:K62)</f>
        <v>0</v>
      </c>
      <c r="L60" s="11" t="s">
        <v>23</v>
      </c>
    </row>
    <row r="61" spans="1:12" ht="39.950000000000003" customHeight="1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1255</v>
      </c>
      <c r="B63" s="10" t="s">
        <v>84</v>
      </c>
      <c r="C63" s="9"/>
      <c r="D63" s="11">
        <f>SUM(E63,F63)</f>
        <v>1089400</v>
      </c>
      <c r="E63" s="11">
        <v>1089400</v>
      </c>
      <c r="F63" s="11" t="s">
        <v>23</v>
      </c>
      <c r="G63" s="11">
        <f>SUM(H63,I63)</f>
        <v>1089400</v>
      </c>
      <c r="H63" s="11">
        <v>1089400</v>
      </c>
      <c r="I63" s="11" t="s">
        <v>23</v>
      </c>
      <c r="J63" s="11">
        <f>SUM(K63,L63)</f>
        <v>224400</v>
      </c>
      <c r="K63" s="11">
        <v>224400</v>
      </c>
      <c r="L63" s="11" t="s">
        <v>23</v>
      </c>
    </row>
    <row r="64" spans="1:12" ht="39.950000000000003" customHeight="1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>
      <c r="A65" s="9">
        <v>1260</v>
      </c>
      <c r="B65" s="10" t="s">
        <v>86</v>
      </c>
      <c r="C65" s="9" t="s">
        <v>87</v>
      </c>
      <c r="D65" s="11">
        <f>SUM(D66,D67)</f>
        <v>101380221.7</v>
      </c>
      <c r="E65" s="11" t="s">
        <v>23</v>
      </c>
      <c r="F65" s="11">
        <f>SUM(F66,F67)</f>
        <v>101380221.7</v>
      </c>
      <c r="G65" s="11">
        <f>SUM(G66,G67)</f>
        <v>101380221.7</v>
      </c>
      <c r="H65" s="11" t="s">
        <v>23</v>
      </c>
      <c r="I65" s="11">
        <f>SUM(I66,I67)</f>
        <v>101380221.7</v>
      </c>
      <c r="J65" s="11">
        <f>SUM(J66,J67)</f>
        <v>0</v>
      </c>
      <c r="K65" s="11" t="s">
        <v>23</v>
      </c>
      <c r="L65" s="11">
        <f>SUM(L66,L67)</f>
        <v>0</v>
      </c>
    </row>
    <row r="66" spans="1:12" ht="39.950000000000003" customHeight="1">
      <c r="A66" s="9">
        <v>1261</v>
      </c>
      <c r="B66" s="10" t="s">
        <v>88</v>
      </c>
      <c r="C66" s="9"/>
      <c r="D66" s="11">
        <f>SUM(E66,F66)</f>
        <v>101380221.7</v>
      </c>
      <c r="E66" s="11" t="s">
        <v>23</v>
      </c>
      <c r="F66" s="11">
        <v>101380221.7</v>
      </c>
      <c r="G66" s="11">
        <f>SUM(H66,I66)</f>
        <v>101380221.7</v>
      </c>
      <c r="H66" s="11" t="s">
        <v>23</v>
      </c>
      <c r="I66" s="11">
        <v>101380221.7</v>
      </c>
      <c r="J66" s="11">
        <f>SUM(K66,L66)</f>
        <v>0</v>
      </c>
      <c r="K66" s="11" t="s">
        <v>23</v>
      </c>
      <c r="L66" s="11">
        <v>0</v>
      </c>
    </row>
    <row r="67" spans="1:12" ht="39.950000000000003" customHeight="1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193899000</v>
      </c>
      <c r="E68" s="11">
        <f t="shared" si="5"/>
        <v>193899000</v>
      </c>
      <c r="F68" s="11">
        <f t="shared" si="5"/>
        <v>152879613.90000001</v>
      </c>
      <c r="G68" s="11">
        <f t="shared" si="5"/>
        <v>193899000</v>
      </c>
      <c r="H68" s="11">
        <f t="shared" si="5"/>
        <v>193899000</v>
      </c>
      <c r="I68" s="11">
        <f t="shared" si="5"/>
        <v>189879613.90000001</v>
      </c>
      <c r="J68" s="11">
        <f t="shared" si="5"/>
        <v>35773309</v>
      </c>
      <c r="K68" s="11">
        <f t="shared" si="5"/>
        <v>35773309</v>
      </c>
      <c r="L68" s="11">
        <f t="shared" si="5"/>
        <v>0</v>
      </c>
    </row>
    <row r="69" spans="1:12" ht="39.950000000000003" customHeight="1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>
      <c r="A73" s="9">
        <v>1330</v>
      </c>
      <c r="B73" s="10" t="s">
        <v>98</v>
      </c>
      <c r="C73" s="9" t="s">
        <v>99</v>
      </c>
      <c r="D73" s="11">
        <f>SUM(D74:D77)</f>
        <v>61580000</v>
      </c>
      <c r="E73" s="11">
        <f>SUM(E74:E77)</f>
        <v>61580000</v>
      </c>
      <c r="F73" s="11" t="s">
        <v>23</v>
      </c>
      <c r="G73" s="11">
        <f>SUM(G74:G77)</f>
        <v>61580000</v>
      </c>
      <c r="H73" s="11">
        <f>SUM(H74:H77)</f>
        <v>61580000</v>
      </c>
      <c r="I73" s="11" t="s">
        <v>23</v>
      </c>
      <c r="J73" s="11">
        <f>SUM(J74:J77)</f>
        <v>23701449</v>
      </c>
      <c r="K73" s="11">
        <f>SUM(K74:K77)</f>
        <v>23701449</v>
      </c>
      <c r="L73" s="11" t="s">
        <v>23</v>
      </c>
    </row>
    <row r="74" spans="1:12" ht="39.950000000000003" customHeight="1">
      <c r="A74" s="9">
        <v>1331</v>
      </c>
      <c r="B74" s="10" t="s">
        <v>100</v>
      </c>
      <c r="C74" s="9"/>
      <c r="D74" s="11">
        <f>SUM(E74,F74)</f>
        <v>57500000</v>
      </c>
      <c r="E74" s="11">
        <v>57500000</v>
      </c>
      <c r="F74" s="11" t="s">
        <v>23</v>
      </c>
      <c r="G74" s="11">
        <f>SUM(H74,I74)</f>
        <v>57500000</v>
      </c>
      <c r="H74" s="11">
        <v>57500000</v>
      </c>
      <c r="I74" s="11" t="s">
        <v>23</v>
      </c>
      <c r="J74" s="11">
        <f>SUM(K74,L74)</f>
        <v>22879529</v>
      </c>
      <c r="K74" s="11">
        <v>22879529</v>
      </c>
      <c r="L74" s="11" t="s">
        <v>23</v>
      </c>
    </row>
    <row r="75" spans="1:12" ht="39.950000000000003" customHeight="1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1334</v>
      </c>
      <c r="B77" s="10" t="s">
        <v>103</v>
      </c>
      <c r="C77" s="9"/>
      <c r="D77" s="11">
        <f>SUM(E77,F77)</f>
        <v>4080000</v>
      </c>
      <c r="E77" s="11">
        <v>4080000</v>
      </c>
      <c r="F77" s="11" t="s">
        <v>23</v>
      </c>
      <c r="G77" s="11">
        <f>SUM(H77,I77)</f>
        <v>4080000</v>
      </c>
      <c r="H77" s="11">
        <v>4080000</v>
      </c>
      <c r="I77" s="11" t="s">
        <v>23</v>
      </c>
      <c r="J77" s="11">
        <f>SUM(K77,L77)</f>
        <v>821920</v>
      </c>
      <c r="K77" s="11">
        <v>821920</v>
      </c>
      <c r="L77" s="11" t="s">
        <v>23</v>
      </c>
    </row>
    <row r="78" spans="1:12" ht="39.950000000000003" customHeight="1">
      <c r="A78" s="9">
        <v>1340</v>
      </c>
      <c r="B78" s="10" t="s">
        <v>104</v>
      </c>
      <c r="C78" s="9" t="s">
        <v>105</v>
      </c>
      <c r="D78" s="11">
        <f>SUM(D79,D80,D81)</f>
        <v>1999000</v>
      </c>
      <c r="E78" s="11">
        <f>SUM(E79,E80,E81)</f>
        <v>1999000</v>
      </c>
      <c r="F78" s="11" t="s">
        <v>23</v>
      </c>
      <c r="G78" s="11">
        <f>SUM(G79,G80,G81)</f>
        <v>1999000</v>
      </c>
      <c r="H78" s="11">
        <f>SUM(H79,H80,H81)</f>
        <v>1999000</v>
      </c>
      <c r="I78" s="11" t="s">
        <v>23</v>
      </c>
      <c r="J78" s="11">
        <f>SUM(J79,J80,J81)</f>
        <v>399800</v>
      </c>
      <c r="K78" s="11">
        <f>SUM(K79,K80,K81)</f>
        <v>399800</v>
      </c>
      <c r="L78" s="11" t="s">
        <v>23</v>
      </c>
    </row>
    <row r="79" spans="1:12" ht="39.950000000000003" customHeight="1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>
      <c r="A80" s="9">
        <v>1342</v>
      </c>
      <c r="B80" s="10" t="s">
        <v>107</v>
      </c>
      <c r="C80" s="9"/>
      <c r="D80" s="11">
        <f>SUM(E80,F80)</f>
        <v>1999000</v>
      </c>
      <c r="E80" s="11">
        <v>1999000</v>
      </c>
      <c r="F80" s="11" t="s">
        <v>23</v>
      </c>
      <c r="G80" s="11">
        <f>SUM(H80,I80)</f>
        <v>1999000</v>
      </c>
      <c r="H80" s="11">
        <v>1999000</v>
      </c>
      <c r="I80" s="11" t="s">
        <v>23</v>
      </c>
      <c r="J80" s="11">
        <f>SUM(K80,L80)</f>
        <v>399800</v>
      </c>
      <c r="K80" s="11">
        <v>399800</v>
      </c>
      <c r="L80" s="11" t="s">
        <v>23</v>
      </c>
    </row>
    <row r="81" spans="1:12" ht="39.950000000000003" customHeight="1">
      <c r="A81" s="9">
        <v>1343</v>
      </c>
      <c r="B81" s="10" t="s">
        <v>108</v>
      </c>
      <c r="C81" s="9"/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1350</v>
      </c>
      <c r="B82" s="10" t="s">
        <v>109</v>
      </c>
      <c r="C82" s="9" t="s">
        <v>110</v>
      </c>
      <c r="D82" s="11">
        <f>SUM(D83,D104,D105)</f>
        <v>57500000</v>
      </c>
      <c r="E82" s="11">
        <f>SUM(E83,E104,E105)</f>
        <v>57500000</v>
      </c>
      <c r="F82" s="11" t="s">
        <v>23</v>
      </c>
      <c r="G82" s="11">
        <f>SUM(G83,G104,G105)</f>
        <v>57500000</v>
      </c>
      <c r="H82" s="11">
        <f>SUM(H83,H104,H105)</f>
        <v>57500000</v>
      </c>
      <c r="I82" s="11" t="s">
        <v>23</v>
      </c>
      <c r="J82" s="11">
        <f>SUM(J83,J104,J105)</f>
        <v>11672060</v>
      </c>
      <c r="K82" s="11">
        <f>SUM(K83,K104,K105)</f>
        <v>11672060</v>
      </c>
      <c r="L82" s="11" t="s">
        <v>23</v>
      </c>
    </row>
    <row r="83" spans="1:12" ht="39.950000000000003" customHeight="1">
      <c r="A83" s="9">
        <v>1351</v>
      </c>
      <c r="B83" s="10" t="s">
        <v>111</v>
      </c>
      <c r="C83" s="9"/>
      <c r="D83" s="11">
        <f>SUM(D84:D103)</f>
        <v>56000000</v>
      </c>
      <c r="E83" s="11">
        <f>SUM(E84:E103)</f>
        <v>56000000</v>
      </c>
      <c r="F83" s="11" t="s">
        <v>23</v>
      </c>
      <c r="G83" s="11">
        <f>SUM(G84:G103)</f>
        <v>56000000</v>
      </c>
      <c r="H83" s="11">
        <f>SUM(H84:H103)</f>
        <v>56000000</v>
      </c>
      <c r="I83" s="11" t="s">
        <v>23</v>
      </c>
      <c r="J83" s="11">
        <f>SUM(J84:J103)</f>
        <v>11591810</v>
      </c>
      <c r="K83" s="11">
        <f>SUM(K84:K103)</f>
        <v>11591810</v>
      </c>
      <c r="L83" s="11" t="s">
        <v>23</v>
      </c>
    </row>
    <row r="84" spans="1:12" ht="39.950000000000003" customHeight="1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>
      <c r="A86" s="9">
        <v>13503</v>
      </c>
      <c r="B86" s="10" t="s">
        <v>114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0</v>
      </c>
      <c r="K86" s="11">
        <v>0</v>
      </c>
      <c r="L86" s="11" t="s">
        <v>23</v>
      </c>
    </row>
    <row r="87" spans="1:12" ht="39.950000000000003" customHeight="1">
      <c r="A87" s="9">
        <v>13504</v>
      </c>
      <c r="B87" s="10" t="s">
        <v>115</v>
      </c>
      <c r="C87" s="9"/>
      <c r="D87" s="11">
        <f t="shared" si="6"/>
        <v>0</v>
      </c>
      <c r="E87" s="11">
        <v>0</v>
      </c>
      <c r="F87" s="11" t="s">
        <v>23</v>
      </c>
      <c r="G87" s="11">
        <f t="shared" si="7"/>
        <v>0</v>
      </c>
      <c r="H87" s="11">
        <v>0</v>
      </c>
      <c r="I87" s="11" t="s">
        <v>23</v>
      </c>
      <c r="J87" s="11">
        <f t="shared" si="8"/>
        <v>0</v>
      </c>
      <c r="K87" s="11">
        <v>0</v>
      </c>
      <c r="L87" s="11" t="s">
        <v>23</v>
      </c>
    </row>
    <row r="88" spans="1:12" ht="39.950000000000003" customHeight="1">
      <c r="A88" s="9">
        <v>13505</v>
      </c>
      <c r="B88" s="10" t="s">
        <v>116</v>
      </c>
      <c r="C88" s="9"/>
      <c r="D88" s="11">
        <f t="shared" si="6"/>
        <v>16200000</v>
      </c>
      <c r="E88" s="11">
        <v>16200000</v>
      </c>
      <c r="F88" s="11" t="s">
        <v>23</v>
      </c>
      <c r="G88" s="11">
        <f t="shared" si="7"/>
        <v>16200000</v>
      </c>
      <c r="H88" s="11">
        <v>16200000</v>
      </c>
      <c r="I88" s="11" t="s">
        <v>23</v>
      </c>
      <c r="J88" s="11">
        <f t="shared" si="8"/>
        <v>2796200</v>
      </c>
      <c r="K88" s="11">
        <v>2796200</v>
      </c>
      <c r="L88" s="11" t="s">
        <v>23</v>
      </c>
    </row>
    <row r="89" spans="1:12" ht="39.950000000000003" customHeight="1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0</v>
      </c>
      <c r="H89" s="11">
        <v>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>
      <c r="A90" s="9">
        <v>13507</v>
      </c>
      <c r="B90" s="10" t="s">
        <v>118</v>
      </c>
      <c r="C90" s="9"/>
      <c r="D90" s="11">
        <f t="shared" si="6"/>
        <v>20500000</v>
      </c>
      <c r="E90" s="11">
        <v>20500000</v>
      </c>
      <c r="F90" s="11" t="s">
        <v>23</v>
      </c>
      <c r="G90" s="11">
        <f t="shared" si="7"/>
        <v>20500000</v>
      </c>
      <c r="H90" s="11">
        <v>20500000</v>
      </c>
      <c r="I90" s="11" t="s">
        <v>23</v>
      </c>
      <c r="J90" s="11">
        <f t="shared" si="8"/>
        <v>3540610</v>
      </c>
      <c r="K90" s="11">
        <v>3540610</v>
      </c>
      <c r="L90" s="11" t="s">
        <v>23</v>
      </c>
    </row>
    <row r="91" spans="1:12" ht="39.950000000000003" customHeight="1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>
      <c r="A93" s="9">
        <v>13510</v>
      </c>
      <c r="B93" s="10" t="s">
        <v>121</v>
      </c>
      <c r="C93" s="9"/>
      <c r="D93" s="11">
        <f t="shared" si="6"/>
        <v>0</v>
      </c>
      <c r="E93" s="11">
        <v>0</v>
      </c>
      <c r="F93" s="11" t="s">
        <v>23</v>
      </c>
      <c r="G93" s="11">
        <f t="shared" si="7"/>
        <v>0</v>
      </c>
      <c r="H93" s="11">
        <v>0</v>
      </c>
      <c r="I93" s="11" t="s">
        <v>23</v>
      </c>
      <c r="J93" s="11">
        <f t="shared" si="8"/>
        <v>0</v>
      </c>
      <c r="K93" s="11">
        <v>0</v>
      </c>
      <c r="L93" s="11" t="s">
        <v>23</v>
      </c>
    </row>
    <row r="94" spans="1:12" ht="39.950000000000003" customHeight="1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>
      <c r="A96" s="9">
        <v>13513</v>
      </c>
      <c r="B96" s="10" t="s">
        <v>124</v>
      </c>
      <c r="C96" s="9"/>
      <c r="D96" s="11">
        <f t="shared" si="6"/>
        <v>13600000</v>
      </c>
      <c r="E96" s="11">
        <v>13600000</v>
      </c>
      <c r="F96" s="11" t="s">
        <v>23</v>
      </c>
      <c r="G96" s="11">
        <f t="shared" si="7"/>
        <v>13600000</v>
      </c>
      <c r="H96" s="11">
        <v>13600000</v>
      </c>
      <c r="I96" s="11" t="s">
        <v>23</v>
      </c>
      <c r="J96" s="11">
        <f t="shared" si="8"/>
        <v>3481000</v>
      </c>
      <c r="K96" s="11">
        <v>3481000</v>
      </c>
      <c r="L96" s="11" t="s">
        <v>23</v>
      </c>
    </row>
    <row r="97" spans="1:12" ht="39.950000000000003" customHeight="1">
      <c r="A97" s="9">
        <v>13514</v>
      </c>
      <c r="B97" s="10" t="s">
        <v>125</v>
      </c>
      <c r="C97" s="9"/>
      <c r="D97" s="11">
        <f t="shared" si="6"/>
        <v>5700000</v>
      </c>
      <c r="E97" s="11">
        <v>5700000</v>
      </c>
      <c r="F97" s="11" t="s">
        <v>23</v>
      </c>
      <c r="G97" s="11">
        <f t="shared" si="7"/>
        <v>5700000</v>
      </c>
      <c r="H97" s="11">
        <v>5700000</v>
      </c>
      <c r="I97" s="11" t="s">
        <v>23</v>
      </c>
      <c r="J97" s="11">
        <f t="shared" si="8"/>
        <v>1774000</v>
      </c>
      <c r="K97" s="11">
        <v>1774000</v>
      </c>
      <c r="L97" s="11" t="s">
        <v>23</v>
      </c>
    </row>
    <row r="98" spans="1:12" ht="39.950000000000003" customHeight="1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>
      <c r="A101" s="9">
        <v>13518</v>
      </c>
      <c r="B101" s="10" t="s">
        <v>129</v>
      </c>
      <c r="C101" s="9"/>
      <c r="D101" s="11">
        <f t="shared" si="6"/>
        <v>0</v>
      </c>
      <c r="E101" s="11">
        <v>0</v>
      </c>
      <c r="F101" s="11" t="s">
        <v>23</v>
      </c>
      <c r="G101" s="11">
        <f t="shared" si="7"/>
        <v>0</v>
      </c>
      <c r="H101" s="11">
        <v>0</v>
      </c>
      <c r="I101" s="11" t="s">
        <v>23</v>
      </c>
      <c r="J101" s="11">
        <f t="shared" si="8"/>
        <v>0</v>
      </c>
      <c r="K101" s="11">
        <v>0</v>
      </c>
      <c r="L101" s="11" t="s">
        <v>23</v>
      </c>
    </row>
    <row r="102" spans="1:12" ht="39.950000000000003" customHeight="1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>
      <c r="A104" s="9">
        <v>1352</v>
      </c>
      <c r="B104" s="10" t="s">
        <v>132</v>
      </c>
      <c r="C104" s="9"/>
      <c r="D104" s="11">
        <f t="shared" si="6"/>
        <v>1500000</v>
      </c>
      <c r="E104" s="11">
        <v>1500000</v>
      </c>
      <c r="F104" s="11" t="s">
        <v>23</v>
      </c>
      <c r="G104" s="11">
        <f t="shared" si="7"/>
        <v>1500000</v>
      </c>
      <c r="H104" s="11">
        <v>1500000</v>
      </c>
      <c r="I104" s="11" t="s">
        <v>23</v>
      </c>
      <c r="J104" s="11">
        <f t="shared" si="8"/>
        <v>80250</v>
      </c>
      <c r="K104" s="11">
        <v>80250</v>
      </c>
      <c r="L104" s="11" t="s">
        <v>23</v>
      </c>
    </row>
    <row r="105" spans="1:12" ht="39.950000000000003" customHeight="1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>
      <c r="A106" s="9">
        <v>1360</v>
      </c>
      <c r="B106" s="10" t="s">
        <v>134</v>
      </c>
      <c r="C106" s="9" t="s">
        <v>135</v>
      </c>
      <c r="D106" s="11">
        <f>SUM(D107,D108)</f>
        <v>3000000</v>
      </c>
      <c r="E106" s="11">
        <f>SUM(E107,E108)</f>
        <v>3000000</v>
      </c>
      <c r="F106" s="11" t="s">
        <v>23</v>
      </c>
      <c r="G106" s="11">
        <f>SUM(G107,G108)</f>
        <v>3000000</v>
      </c>
      <c r="H106" s="11">
        <f>SUM(H107,H108)</f>
        <v>3000000</v>
      </c>
      <c r="I106" s="11" t="s">
        <v>23</v>
      </c>
      <c r="J106" s="11">
        <f>SUM(J107,J108)</f>
        <v>0</v>
      </c>
      <c r="K106" s="11">
        <f>SUM(K107,K108)</f>
        <v>0</v>
      </c>
      <c r="L106" s="11" t="s">
        <v>23</v>
      </c>
    </row>
    <row r="107" spans="1:12" ht="39.950000000000003" customHeight="1">
      <c r="A107" s="9">
        <v>1361</v>
      </c>
      <c r="B107" s="10" t="s">
        <v>136</v>
      </c>
      <c r="C107" s="9"/>
      <c r="D107" s="11">
        <f>SUM(E107,F107)</f>
        <v>3000000</v>
      </c>
      <c r="E107" s="11">
        <v>3000000</v>
      </c>
      <c r="F107" s="11" t="s">
        <v>23</v>
      </c>
      <c r="G107" s="11">
        <f>SUM(H107,I107)</f>
        <v>3000000</v>
      </c>
      <c r="H107" s="11">
        <v>3000000</v>
      </c>
      <c r="I107" s="11" t="s">
        <v>23</v>
      </c>
      <c r="J107" s="11">
        <f>SUM(K107,L107)</f>
        <v>0</v>
      </c>
      <c r="K107" s="11">
        <v>0</v>
      </c>
      <c r="L107" s="11" t="s">
        <v>23</v>
      </c>
    </row>
    <row r="108" spans="1:12" ht="39.950000000000003" customHeight="1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>
      <c r="A109" s="9">
        <v>1370</v>
      </c>
      <c r="B109" s="10" t="s">
        <v>138</v>
      </c>
      <c r="C109" s="9" t="s">
        <v>139</v>
      </c>
      <c r="D109" s="11">
        <f>SUM(D110,D111)</f>
        <v>24000000</v>
      </c>
      <c r="E109" s="11">
        <f>SUM(E110,E111)</f>
        <v>24000000</v>
      </c>
      <c r="F109" s="11" t="s">
        <v>23</v>
      </c>
      <c r="G109" s="11">
        <f>SUM(G110,G111)</f>
        <v>24000000</v>
      </c>
      <c r="H109" s="11">
        <f>SUM(H110,H111)</f>
        <v>24000000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1372</v>
      </c>
      <c r="B111" s="10" t="s">
        <v>141</v>
      </c>
      <c r="C111" s="9"/>
      <c r="D111" s="11">
        <f>SUM(E111,F111)</f>
        <v>24000000</v>
      </c>
      <c r="E111" s="11">
        <v>24000000</v>
      </c>
      <c r="F111" s="11" t="s">
        <v>23</v>
      </c>
      <c r="G111" s="11">
        <f>SUM(H111,I111)</f>
        <v>24000000</v>
      </c>
      <c r="H111" s="11">
        <v>24000000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>
      <c r="A115" s="9">
        <v>1390</v>
      </c>
      <c r="B115" s="10" t="s">
        <v>146</v>
      </c>
      <c r="C115" s="9" t="s">
        <v>147</v>
      </c>
      <c r="D115" s="11">
        <f>SUM(D116,D118)</f>
        <v>45820000</v>
      </c>
      <c r="E115" s="11">
        <f>SUM(E116:E118)</f>
        <v>45820000</v>
      </c>
      <c r="F115" s="11">
        <f>SUM(F116:F118)</f>
        <v>152879613.90000001</v>
      </c>
      <c r="G115" s="11">
        <f>SUM(G116,G118)</f>
        <v>45820000</v>
      </c>
      <c r="H115" s="11">
        <f>SUM(H116:H118)</f>
        <v>45820000</v>
      </c>
      <c r="I115" s="11">
        <f>SUM(I116:I118)</f>
        <v>189879613.90000001</v>
      </c>
      <c r="J115" s="11">
        <f>SUM(J116,J118)</f>
        <v>0</v>
      </c>
      <c r="K115" s="11">
        <f>SUM(K116:K118)</f>
        <v>0</v>
      </c>
      <c r="L115" s="11">
        <f>SUM(L116:L118)</f>
        <v>0</v>
      </c>
    </row>
    <row r="116" spans="1:12" ht="39.950000000000003" customHeight="1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>
      <c r="A117" s="9">
        <v>1392</v>
      </c>
      <c r="B117" s="10" t="s">
        <v>149</v>
      </c>
      <c r="C117" s="9"/>
      <c r="D117" s="11">
        <f>SUM(E117,F117)</f>
        <v>152879613.90000001</v>
      </c>
      <c r="E117" s="11" t="s">
        <v>23</v>
      </c>
      <c r="F117" s="11">
        <v>152879613.90000001</v>
      </c>
      <c r="G117" s="11">
        <f>SUM(H117,I117)</f>
        <v>189879613.90000001</v>
      </c>
      <c r="H117" s="11" t="s">
        <v>23</v>
      </c>
      <c r="I117" s="11">
        <v>189879613.90000001</v>
      </c>
      <c r="J117" s="11">
        <f>SUM(K117,L117)</f>
        <v>0</v>
      </c>
      <c r="K117" s="11" t="s">
        <v>23</v>
      </c>
      <c r="L117" s="11">
        <v>0</v>
      </c>
    </row>
    <row r="118" spans="1:12" ht="39.950000000000003" customHeight="1">
      <c r="A118" s="9">
        <v>1393</v>
      </c>
      <c r="B118" s="10" t="s">
        <v>150</v>
      </c>
      <c r="C118" s="9"/>
      <c r="D118" s="11">
        <f>SUM(E118,F118)</f>
        <v>45820000</v>
      </c>
      <c r="E118" s="11">
        <v>45820000</v>
      </c>
      <c r="F118" s="11">
        <v>0</v>
      </c>
      <c r="G118" s="11">
        <f>SUM(H118,I118)</f>
        <v>45820000</v>
      </c>
      <c r="H118" s="11">
        <v>45820000</v>
      </c>
      <c r="I118" s="11">
        <v>0</v>
      </c>
      <c r="J118" s="11">
        <f>SUM(K118,L118)</f>
        <v>0</v>
      </c>
      <c r="K118" s="11">
        <v>0</v>
      </c>
      <c r="L11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topLeftCell="A115" zoomScaleSheetLayoutView="100" workbookViewId="0">
      <selection sqref="A1:K1"/>
    </sheetView>
  </sheetViews>
  <sheetFormatPr defaultRowHeight="15"/>
  <cols>
    <col min="1" max="1" width="7.7109375" style="1" customWidth="1"/>
    <col min="2" max="2" width="47.7109375" style="1" customWidth="1"/>
    <col min="3" max="5" width="19.140625" style="1" customWidth="1"/>
    <col min="6" max="6" width="0.140625" style="1" customWidth="1"/>
    <col min="7" max="7" width="0.140625" style="1" hidden="1" customWidth="1"/>
    <col min="8" max="8" width="19.140625" style="1" hidden="1" customWidth="1"/>
    <col min="9" max="14" width="19.140625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1374250832.3</v>
      </c>
      <c r="G12" s="11">
        <f t="shared" si="0"/>
        <v>1167750224.5</v>
      </c>
      <c r="H12" s="11">
        <f t="shared" si="0"/>
        <v>359380221.69999999</v>
      </c>
      <c r="I12" s="11">
        <f t="shared" si="0"/>
        <v>1475030807.8</v>
      </c>
      <c r="J12" s="11">
        <f t="shared" si="0"/>
        <v>1268530200</v>
      </c>
      <c r="K12" s="11">
        <f t="shared" si="0"/>
        <v>396380221.69999999</v>
      </c>
      <c r="L12" s="11">
        <f t="shared" si="0"/>
        <v>275413770.10000002</v>
      </c>
      <c r="M12" s="11">
        <f t="shared" si="0"/>
        <v>195587401.09999999</v>
      </c>
      <c r="N12" s="11">
        <f t="shared" si="0"/>
        <v>79826369</v>
      </c>
    </row>
    <row r="13" spans="1:14" ht="39.950000000000003" customHeight="1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532617500</v>
      </c>
      <c r="G13" s="11">
        <f t="shared" si="1"/>
        <v>389617500</v>
      </c>
      <c r="H13" s="11">
        <f t="shared" si="1"/>
        <v>143000000</v>
      </c>
      <c r="I13" s="11">
        <f t="shared" si="1"/>
        <v>546423120</v>
      </c>
      <c r="J13" s="11">
        <f t="shared" si="1"/>
        <v>403423120</v>
      </c>
      <c r="K13" s="11">
        <f t="shared" si="1"/>
        <v>143000000</v>
      </c>
      <c r="L13" s="11">
        <f t="shared" si="1"/>
        <v>79374806.599999994</v>
      </c>
      <c r="M13" s="11">
        <f t="shared" si="1"/>
        <v>74906239.599999994</v>
      </c>
      <c r="N13" s="11">
        <f t="shared" si="1"/>
        <v>4468567</v>
      </c>
    </row>
    <row r="14" spans="1:14" ht="39.950000000000003" customHeight="1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324717500</v>
      </c>
      <c r="G15" s="11">
        <f t="shared" si="2"/>
        <v>299717500</v>
      </c>
      <c r="H15" s="11">
        <f t="shared" si="2"/>
        <v>25000000</v>
      </c>
      <c r="I15" s="11">
        <f t="shared" si="2"/>
        <v>328002000</v>
      </c>
      <c r="J15" s="11">
        <f t="shared" si="2"/>
        <v>303002000</v>
      </c>
      <c r="K15" s="11">
        <f t="shared" si="2"/>
        <v>25000000</v>
      </c>
      <c r="L15" s="11">
        <f t="shared" si="2"/>
        <v>57531775</v>
      </c>
      <c r="M15" s="11">
        <f t="shared" si="2"/>
        <v>56371808</v>
      </c>
      <c r="N15" s="11">
        <f t="shared" si="2"/>
        <v>1159967</v>
      </c>
    </row>
    <row r="16" spans="1:14" ht="39.950000000000003" customHeight="1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324717500</v>
      </c>
      <c r="G17" s="11">
        <v>299717500</v>
      </c>
      <c r="H17" s="11">
        <v>25000000</v>
      </c>
      <c r="I17" s="11">
        <f>SUM(J17,K17)</f>
        <v>328002000</v>
      </c>
      <c r="J17" s="11">
        <v>303002000</v>
      </c>
      <c r="K17" s="11">
        <v>25000000</v>
      </c>
      <c r="L17" s="11">
        <f>SUM(M17,N17)</f>
        <v>57531775</v>
      </c>
      <c r="M17" s="11">
        <v>56371808</v>
      </c>
      <c r="N17" s="11">
        <v>1159967</v>
      </c>
    </row>
    <row r="18" spans="1:14" ht="39.950000000000003" customHeight="1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5200000</v>
      </c>
      <c r="G24" s="11">
        <f t="shared" si="4"/>
        <v>5200000</v>
      </c>
      <c r="H24" s="11">
        <f t="shared" si="4"/>
        <v>0</v>
      </c>
      <c r="I24" s="11">
        <f t="shared" si="4"/>
        <v>5200000</v>
      </c>
      <c r="J24" s="11">
        <f t="shared" si="4"/>
        <v>5200000</v>
      </c>
      <c r="K24" s="11">
        <f t="shared" si="4"/>
        <v>0</v>
      </c>
      <c r="L24" s="11">
        <f t="shared" si="4"/>
        <v>495000</v>
      </c>
      <c r="M24" s="11">
        <f t="shared" si="4"/>
        <v>495000</v>
      </c>
      <c r="N24" s="11">
        <f t="shared" si="4"/>
        <v>0</v>
      </c>
    </row>
    <row r="25" spans="1:14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5200000</v>
      </c>
      <c r="G28" s="11">
        <v>5200000</v>
      </c>
      <c r="H28" s="11">
        <v>0</v>
      </c>
      <c r="I28" s="11">
        <f>SUM(J28,K28)</f>
        <v>5200000</v>
      </c>
      <c r="J28" s="11">
        <v>5200000</v>
      </c>
      <c r="K28" s="11">
        <v>0</v>
      </c>
      <c r="L28" s="11">
        <f>SUM(M28,N28)</f>
        <v>495000</v>
      </c>
      <c r="M28" s="11">
        <v>495000</v>
      </c>
      <c r="N28" s="11">
        <v>0</v>
      </c>
    </row>
    <row r="29" spans="1:14" ht="39.950000000000003" customHeight="1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</row>
    <row r="33" spans="1:14" ht="39.950000000000003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0</v>
      </c>
      <c r="G34" s="11">
        <v>0</v>
      </c>
      <c r="H34" s="11">
        <v>0</v>
      </c>
      <c r="I34" s="11">
        <f>SUM(J34,K34)</f>
        <v>0</v>
      </c>
      <c r="J34" s="11">
        <v>0</v>
      </c>
      <c r="K34" s="11">
        <v>0</v>
      </c>
      <c r="L34" s="11">
        <f>SUM(M34,N34)</f>
        <v>0</v>
      </c>
      <c r="M34" s="11">
        <v>0</v>
      </c>
      <c r="N34" s="11">
        <v>0</v>
      </c>
    </row>
    <row r="35" spans="1:14" ht="39.950000000000003" customHeight="1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202700000</v>
      </c>
      <c r="G35" s="11">
        <f t="shared" si="7"/>
        <v>84700000</v>
      </c>
      <c r="H35" s="11">
        <f t="shared" si="7"/>
        <v>118000000</v>
      </c>
      <c r="I35" s="11">
        <f t="shared" si="7"/>
        <v>213221120</v>
      </c>
      <c r="J35" s="11">
        <f t="shared" si="7"/>
        <v>95221120</v>
      </c>
      <c r="K35" s="11">
        <f t="shared" si="7"/>
        <v>118000000</v>
      </c>
      <c r="L35" s="11">
        <f t="shared" si="7"/>
        <v>21348031.600000001</v>
      </c>
      <c r="M35" s="11">
        <f t="shared" si="7"/>
        <v>18039431.600000001</v>
      </c>
      <c r="N35" s="11">
        <f t="shared" si="7"/>
        <v>3308600</v>
      </c>
    </row>
    <row r="36" spans="1:14" ht="39.950000000000003" customHeight="1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202700000</v>
      </c>
      <c r="G37" s="11">
        <v>84700000</v>
      </c>
      <c r="H37" s="11">
        <v>118000000</v>
      </c>
      <c r="I37" s="11">
        <f>SUM(J37,K37)</f>
        <v>213221120</v>
      </c>
      <c r="J37" s="11">
        <v>95221120</v>
      </c>
      <c r="K37" s="11">
        <v>118000000</v>
      </c>
      <c r="L37" s="11">
        <f>SUM(M37,N37)</f>
        <v>21348031.600000001</v>
      </c>
      <c r="M37" s="11">
        <v>18039431.600000001</v>
      </c>
      <c r="N37" s="11">
        <v>3308600</v>
      </c>
    </row>
    <row r="38" spans="1:14" ht="39.950000000000003" customHeight="1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900000</v>
      </c>
      <c r="G47" s="11">
        <f t="shared" si="11"/>
        <v>900000</v>
      </c>
      <c r="H47" s="11">
        <f t="shared" si="11"/>
        <v>0</v>
      </c>
      <c r="I47" s="11">
        <f t="shared" si="11"/>
        <v>900000</v>
      </c>
      <c r="J47" s="11">
        <f t="shared" si="11"/>
        <v>900000</v>
      </c>
      <c r="K47" s="11">
        <f t="shared" si="11"/>
        <v>0</v>
      </c>
      <c r="L47" s="11">
        <f t="shared" si="11"/>
        <v>156250</v>
      </c>
      <c r="M47" s="11">
        <f t="shared" si="11"/>
        <v>156250</v>
      </c>
      <c r="N47" s="11">
        <f t="shared" si="11"/>
        <v>0</v>
      </c>
    </row>
    <row r="48" spans="1:14" ht="39.950000000000003" customHeight="1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900000</v>
      </c>
      <c r="G61" s="11">
        <f t="shared" si="16"/>
        <v>900000</v>
      </c>
      <c r="H61" s="11">
        <f t="shared" si="16"/>
        <v>0</v>
      </c>
      <c r="I61" s="11">
        <f t="shared" si="16"/>
        <v>900000</v>
      </c>
      <c r="J61" s="11">
        <f t="shared" si="16"/>
        <v>900000</v>
      </c>
      <c r="K61" s="11">
        <f t="shared" si="16"/>
        <v>0</v>
      </c>
      <c r="L61" s="11">
        <f t="shared" si="16"/>
        <v>156250</v>
      </c>
      <c r="M61" s="11">
        <f t="shared" si="16"/>
        <v>156250</v>
      </c>
      <c r="N61" s="11">
        <f t="shared" si="16"/>
        <v>0</v>
      </c>
    </row>
    <row r="62" spans="1:14" ht="39.950000000000003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900000</v>
      </c>
      <c r="G63" s="11">
        <v>900000</v>
      </c>
      <c r="H63" s="11">
        <v>0</v>
      </c>
      <c r="I63" s="11">
        <f>SUM(J63,K63)</f>
        <v>900000</v>
      </c>
      <c r="J63" s="11">
        <v>900000</v>
      </c>
      <c r="K63" s="11">
        <v>0</v>
      </c>
      <c r="L63" s="11">
        <f>SUM(M63,N63)</f>
        <v>156250</v>
      </c>
      <c r="M63" s="11">
        <v>156250</v>
      </c>
      <c r="N63" s="11">
        <v>0</v>
      </c>
    </row>
    <row r="64" spans="1:14" ht="39.950000000000003" customHeight="1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140480221.69999999</v>
      </c>
      <c r="G93" s="11">
        <f t="shared" si="26"/>
        <v>89100000</v>
      </c>
      <c r="H93" s="11">
        <f t="shared" si="26"/>
        <v>51380221.699999988</v>
      </c>
      <c r="I93" s="11">
        <f t="shared" si="26"/>
        <v>121992311.69999999</v>
      </c>
      <c r="J93" s="11">
        <f t="shared" si="26"/>
        <v>90612090</v>
      </c>
      <c r="K93" s="11">
        <f t="shared" si="26"/>
        <v>31380221.699999988</v>
      </c>
      <c r="L93" s="11">
        <f t="shared" si="26"/>
        <v>13216795.5</v>
      </c>
      <c r="M93" s="11">
        <f t="shared" si="26"/>
        <v>14098693.5</v>
      </c>
      <c r="N93" s="11">
        <f t="shared" si="26"/>
        <v>-881898</v>
      </c>
    </row>
    <row r="94" spans="1:14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77100000</v>
      </c>
      <c r="G99" s="11">
        <f t="shared" si="28"/>
        <v>77100000</v>
      </c>
      <c r="H99" s="11">
        <f t="shared" si="28"/>
        <v>0</v>
      </c>
      <c r="I99" s="11">
        <f t="shared" si="28"/>
        <v>78612090</v>
      </c>
      <c r="J99" s="11">
        <f t="shared" si="28"/>
        <v>78612090</v>
      </c>
      <c r="K99" s="11">
        <f t="shared" si="28"/>
        <v>0</v>
      </c>
      <c r="L99" s="11">
        <f t="shared" si="28"/>
        <v>14033761.5</v>
      </c>
      <c r="M99" s="11">
        <f t="shared" si="28"/>
        <v>14033761.5</v>
      </c>
      <c r="N99" s="11">
        <f t="shared" si="28"/>
        <v>0</v>
      </c>
    </row>
    <row r="100" spans="1:14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77100000</v>
      </c>
      <c r="G101" s="11">
        <v>77100000</v>
      </c>
      <c r="H101" s="11">
        <v>0</v>
      </c>
      <c r="I101" s="11">
        <f>SUM(J101,K101)</f>
        <v>78612090</v>
      </c>
      <c r="J101" s="11">
        <v>78612090</v>
      </c>
      <c r="K101" s="11">
        <v>0</v>
      </c>
      <c r="L101" s="11">
        <f>SUM(M101,N101)</f>
        <v>14033761.5</v>
      </c>
      <c r="M101" s="11">
        <v>14033761.5</v>
      </c>
      <c r="N101" s="11">
        <v>0</v>
      </c>
    </row>
    <row r="102" spans="1:14" ht="39.950000000000003" customHeight="1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443380221.69999999</v>
      </c>
      <c r="G118" s="11">
        <f t="shared" si="34"/>
        <v>12000000</v>
      </c>
      <c r="H118" s="11">
        <f t="shared" si="34"/>
        <v>431380221.69999999</v>
      </c>
      <c r="I118" s="11">
        <f t="shared" si="34"/>
        <v>423380221.69999999</v>
      </c>
      <c r="J118" s="11">
        <f t="shared" si="34"/>
        <v>12000000</v>
      </c>
      <c r="K118" s="11">
        <f t="shared" si="34"/>
        <v>411380221.69999999</v>
      </c>
      <c r="L118" s="11">
        <f t="shared" si="34"/>
        <v>14389932</v>
      </c>
      <c r="M118" s="11">
        <f t="shared" si="34"/>
        <v>64932</v>
      </c>
      <c r="N118" s="11">
        <f t="shared" si="34"/>
        <v>14325000</v>
      </c>
    </row>
    <row r="119" spans="1:14" ht="39.950000000000003" customHeight="1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443380221.69999999</v>
      </c>
      <c r="G120" s="11">
        <v>12000000</v>
      </c>
      <c r="H120" s="11">
        <v>431380221.69999999</v>
      </c>
      <c r="I120" s="11">
        <f>SUM(J120,K120)</f>
        <v>423380221.69999999</v>
      </c>
      <c r="J120" s="11">
        <v>12000000</v>
      </c>
      <c r="K120" s="11">
        <v>411380221.69999999</v>
      </c>
      <c r="L120" s="11">
        <f>SUM(M120,N120)</f>
        <v>14389932</v>
      </c>
      <c r="M120" s="11">
        <v>64932</v>
      </c>
      <c r="N120" s="11">
        <v>14325000</v>
      </c>
    </row>
    <row r="121" spans="1:14" ht="39.950000000000003" customHeight="1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-380000000</v>
      </c>
      <c r="G143" s="11">
        <f t="shared" si="41"/>
        <v>0</v>
      </c>
      <c r="H143" s="11">
        <f t="shared" si="41"/>
        <v>-380000000</v>
      </c>
      <c r="I143" s="11">
        <f t="shared" si="41"/>
        <v>-380000000</v>
      </c>
      <c r="J143" s="11">
        <f t="shared" si="41"/>
        <v>0</v>
      </c>
      <c r="K143" s="11">
        <f t="shared" si="41"/>
        <v>-380000000</v>
      </c>
      <c r="L143" s="11">
        <f t="shared" si="41"/>
        <v>-15206898</v>
      </c>
      <c r="M143" s="11">
        <f t="shared" si="41"/>
        <v>0</v>
      </c>
      <c r="N143" s="11">
        <f t="shared" si="41"/>
        <v>-15206898</v>
      </c>
    </row>
    <row r="144" spans="1:14" ht="39.950000000000003" customHeight="1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-380000000</v>
      </c>
      <c r="G145" s="11">
        <v>0</v>
      </c>
      <c r="H145" s="11">
        <v>-380000000</v>
      </c>
      <c r="I145" s="11">
        <f>SUM(J145,K145)</f>
        <v>-380000000</v>
      </c>
      <c r="J145" s="11">
        <v>0</v>
      </c>
      <c r="K145" s="11">
        <v>-380000000</v>
      </c>
      <c r="L145" s="11">
        <f>SUM(M145,N145)</f>
        <v>-15206898</v>
      </c>
      <c r="M145" s="11">
        <v>0</v>
      </c>
      <c r="N145" s="11">
        <v>-15206898</v>
      </c>
    </row>
    <row r="146" spans="1:14" ht="39.950000000000003" customHeight="1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0</v>
      </c>
      <c r="G146" s="11">
        <f t="shared" si="42"/>
        <v>0</v>
      </c>
      <c r="H146" s="11">
        <f t="shared" si="42"/>
        <v>0</v>
      </c>
      <c r="I146" s="11">
        <f t="shared" si="42"/>
        <v>0</v>
      </c>
      <c r="J146" s="11">
        <f t="shared" si="42"/>
        <v>0</v>
      </c>
      <c r="K146" s="11">
        <f t="shared" si="42"/>
        <v>0</v>
      </c>
      <c r="L146" s="11">
        <f t="shared" si="42"/>
        <v>0</v>
      </c>
      <c r="M146" s="11">
        <f t="shared" si="42"/>
        <v>0</v>
      </c>
      <c r="N146" s="11">
        <f t="shared" si="42"/>
        <v>0</v>
      </c>
    </row>
    <row r="147" spans="1:14" ht="39.950000000000003" customHeight="1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0</v>
      </c>
      <c r="G148" s="11">
        <f t="shared" si="43"/>
        <v>0</v>
      </c>
      <c r="H148" s="11">
        <f t="shared" si="43"/>
        <v>0</v>
      </c>
      <c r="I148" s="11">
        <f t="shared" si="43"/>
        <v>0</v>
      </c>
      <c r="J148" s="11">
        <f t="shared" si="43"/>
        <v>0</v>
      </c>
      <c r="K148" s="11">
        <f t="shared" si="43"/>
        <v>0</v>
      </c>
      <c r="L148" s="11">
        <f t="shared" si="43"/>
        <v>0</v>
      </c>
      <c r="M148" s="11">
        <f t="shared" si="43"/>
        <v>0</v>
      </c>
      <c r="N148" s="11">
        <f t="shared" si="43"/>
        <v>0</v>
      </c>
    </row>
    <row r="149" spans="1:14" ht="39.950000000000003" customHeight="1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0</v>
      </c>
      <c r="G150" s="11">
        <v>0</v>
      </c>
      <c r="H150" s="11">
        <v>0</v>
      </c>
      <c r="I150" s="11">
        <f>SUM(J150,K150)</f>
        <v>0</v>
      </c>
      <c r="J150" s="11">
        <v>0</v>
      </c>
      <c r="K150" s="11">
        <v>0</v>
      </c>
      <c r="L150" s="11">
        <f>SUM(M150,N150)</f>
        <v>0</v>
      </c>
      <c r="M150" s="11">
        <v>0</v>
      </c>
      <c r="N150" s="11">
        <v>0</v>
      </c>
    </row>
    <row r="151" spans="1:14" ht="39.950000000000003" customHeight="1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0</v>
      </c>
      <c r="G163" s="11">
        <f t="shared" si="48"/>
        <v>0</v>
      </c>
      <c r="H163" s="11">
        <f t="shared" si="48"/>
        <v>0</v>
      </c>
      <c r="I163" s="11">
        <f t="shared" si="48"/>
        <v>0</v>
      </c>
      <c r="J163" s="11">
        <f t="shared" si="48"/>
        <v>0</v>
      </c>
      <c r="K163" s="11">
        <f t="shared" si="48"/>
        <v>0</v>
      </c>
      <c r="L163" s="11">
        <f t="shared" si="48"/>
        <v>0</v>
      </c>
      <c r="M163" s="11">
        <f t="shared" si="48"/>
        <v>0</v>
      </c>
      <c r="N163" s="11">
        <f t="shared" si="48"/>
        <v>0</v>
      </c>
    </row>
    <row r="164" spans="1:14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0</v>
      </c>
      <c r="G165" s="11">
        <v>0</v>
      </c>
      <c r="H165" s="11">
        <v>0</v>
      </c>
      <c r="I165" s="11">
        <f>SUM(J165,K165)</f>
        <v>0</v>
      </c>
      <c r="J165" s="11">
        <v>0</v>
      </c>
      <c r="K165" s="11">
        <v>0</v>
      </c>
      <c r="L165" s="11">
        <f>SUM(M165,N165)</f>
        <v>0</v>
      </c>
      <c r="M165" s="11">
        <v>0</v>
      </c>
      <c r="N165" s="11">
        <v>0</v>
      </c>
    </row>
    <row r="166" spans="1:14" ht="39.950000000000003" customHeight="1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313000000</v>
      </c>
      <c r="G166" s="11">
        <f t="shared" si="49"/>
        <v>188000000</v>
      </c>
      <c r="H166" s="11">
        <f t="shared" si="49"/>
        <v>125000000</v>
      </c>
      <c r="I166" s="11">
        <f t="shared" si="49"/>
        <v>371000000</v>
      </c>
      <c r="J166" s="11">
        <f t="shared" si="49"/>
        <v>189000000</v>
      </c>
      <c r="K166" s="11">
        <f t="shared" si="49"/>
        <v>182000000</v>
      </c>
      <c r="L166" s="11">
        <f t="shared" si="49"/>
        <v>119947496</v>
      </c>
      <c r="M166" s="11">
        <f t="shared" si="49"/>
        <v>43707796</v>
      </c>
      <c r="N166" s="11">
        <f t="shared" si="49"/>
        <v>76239700</v>
      </c>
    </row>
    <row r="167" spans="1:14" ht="39.950000000000003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68000000</v>
      </c>
      <c r="G174" s="11">
        <f t="shared" si="52"/>
        <v>3000000</v>
      </c>
      <c r="H174" s="11">
        <f t="shared" si="52"/>
        <v>65000000</v>
      </c>
      <c r="I174" s="11">
        <f t="shared" si="52"/>
        <v>68000000</v>
      </c>
      <c r="J174" s="11">
        <f t="shared" si="52"/>
        <v>3000000</v>
      </c>
      <c r="K174" s="11">
        <f t="shared" si="52"/>
        <v>65000000</v>
      </c>
      <c r="L174" s="11">
        <f t="shared" si="52"/>
        <v>290000</v>
      </c>
      <c r="M174" s="11">
        <f t="shared" si="52"/>
        <v>0</v>
      </c>
      <c r="N174" s="11">
        <f t="shared" si="52"/>
        <v>290000</v>
      </c>
    </row>
    <row r="175" spans="1:14" ht="39.950000000000003" customHeight="1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68000000</v>
      </c>
      <c r="G176" s="11">
        <v>3000000</v>
      </c>
      <c r="H176" s="11">
        <v>65000000</v>
      </c>
      <c r="I176" s="11">
        <f>SUM(J176,K176)</f>
        <v>68000000</v>
      </c>
      <c r="J176" s="11">
        <v>3000000</v>
      </c>
      <c r="K176" s="11">
        <v>65000000</v>
      </c>
      <c r="L176" s="11">
        <f>SUM(M176,N176)</f>
        <v>290000</v>
      </c>
      <c r="M176" s="11">
        <v>0</v>
      </c>
      <c r="N176" s="11">
        <v>290000</v>
      </c>
    </row>
    <row r="177" spans="1:14" ht="39.950000000000003" customHeight="1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100000000</v>
      </c>
      <c r="G177" s="11">
        <f t="shared" si="53"/>
        <v>40000000</v>
      </c>
      <c r="H177" s="11">
        <f t="shared" si="53"/>
        <v>60000000</v>
      </c>
      <c r="I177" s="11">
        <f t="shared" si="53"/>
        <v>158000000</v>
      </c>
      <c r="J177" s="11">
        <f t="shared" si="53"/>
        <v>41000000</v>
      </c>
      <c r="K177" s="11">
        <f t="shared" si="53"/>
        <v>117000000</v>
      </c>
      <c r="L177" s="11">
        <f t="shared" si="53"/>
        <v>87544963</v>
      </c>
      <c r="M177" s="11">
        <f t="shared" si="53"/>
        <v>11595263</v>
      </c>
      <c r="N177" s="11">
        <f t="shared" si="53"/>
        <v>75949700</v>
      </c>
    </row>
    <row r="178" spans="1:14" ht="39.950000000000003" customHeight="1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100000000</v>
      </c>
      <c r="G179" s="11">
        <v>40000000</v>
      </c>
      <c r="H179" s="11">
        <v>60000000</v>
      </c>
      <c r="I179" s="11">
        <f>SUM(J179,K179)</f>
        <v>158000000</v>
      </c>
      <c r="J179" s="11">
        <v>41000000</v>
      </c>
      <c r="K179" s="11">
        <v>117000000</v>
      </c>
      <c r="L179" s="11">
        <f>SUM(M179,N179)</f>
        <v>87544963</v>
      </c>
      <c r="M179" s="11">
        <v>11595263</v>
      </c>
      <c r="N179" s="11">
        <v>75949700</v>
      </c>
    </row>
    <row r="180" spans="1:14" ht="39.950000000000003" customHeight="1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145000000</v>
      </c>
      <c r="G183" s="11">
        <f t="shared" si="55"/>
        <v>145000000</v>
      </c>
      <c r="H183" s="11">
        <f t="shared" si="55"/>
        <v>0</v>
      </c>
      <c r="I183" s="11">
        <f t="shared" si="55"/>
        <v>145000000</v>
      </c>
      <c r="J183" s="11">
        <f t="shared" si="55"/>
        <v>145000000</v>
      </c>
      <c r="K183" s="11">
        <f t="shared" si="55"/>
        <v>0</v>
      </c>
      <c r="L183" s="11">
        <f t="shared" si="55"/>
        <v>32112533</v>
      </c>
      <c r="M183" s="11">
        <f t="shared" si="55"/>
        <v>32112533</v>
      </c>
      <c r="N183" s="11">
        <f t="shared" si="55"/>
        <v>0</v>
      </c>
    </row>
    <row r="184" spans="1:14" ht="39.950000000000003" customHeight="1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145000000</v>
      </c>
      <c r="G185" s="11">
        <v>145000000</v>
      </c>
      <c r="H185" s="11">
        <v>0</v>
      </c>
      <c r="I185" s="11">
        <f>SUM(J185,K185)</f>
        <v>145000000</v>
      </c>
      <c r="J185" s="11">
        <v>145000000</v>
      </c>
      <c r="K185" s="11">
        <v>0</v>
      </c>
      <c r="L185" s="11">
        <f>SUM(M185,N185)</f>
        <v>32112533</v>
      </c>
      <c r="M185" s="11">
        <v>32112533</v>
      </c>
      <c r="N185" s="11">
        <v>0</v>
      </c>
    </row>
    <row r="186" spans="1:14" ht="39.950000000000003" customHeight="1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62100000</v>
      </c>
      <c r="G215" s="11">
        <f t="shared" si="63"/>
        <v>22100000</v>
      </c>
      <c r="H215" s="11">
        <f t="shared" si="63"/>
        <v>40000000</v>
      </c>
      <c r="I215" s="11">
        <f t="shared" si="63"/>
        <v>62100000</v>
      </c>
      <c r="J215" s="11">
        <f t="shared" si="63"/>
        <v>22100000</v>
      </c>
      <c r="K215" s="11">
        <f t="shared" si="63"/>
        <v>40000000</v>
      </c>
      <c r="L215" s="11">
        <f t="shared" si="63"/>
        <v>1590000</v>
      </c>
      <c r="M215" s="11">
        <f t="shared" si="63"/>
        <v>1590000</v>
      </c>
      <c r="N215" s="11">
        <f t="shared" si="63"/>
        <v>0</v>
      </c>
    </row>
    <row r="216" spans="1:14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30600000</v>
      </c>
      <c r="G217" s="11">
        <f t="shared" si="64"/>
        <v>600000</v>
      </c>
      <c r="H217" s="11">
        <f t="shared" si="64"/>
        <v>30000000</v>
      </c>
      <c r="I217" s="11">
        <f t="shared" si="64"/>
        <v>30600000</v>
      </c>
      <c r="J217" s="11">
        <f t="shared" si="64"/>
        <v>600000</v>
      </c>
      <c r="K217" s="11">
        <f t="shared" si="64"/>
        <v>30000000</v>
      </c>
      <c r="L217" s="11">
        <f t="shared" si="64"/>
        <v>0</v>
      </c>
      <c r="M217" s="11">
        <f t="shared" si="64"/>
        <v>0</v>
      </c>
      <c r="N217" s="11">
        <f t="shared" si="64"/>
        <v>0</v>
      </c>
    </row>
    <row r="218" spans="1:14" ht="39.950000000000003" customHeight="1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30600000</v>
      </c>
      <c r="G219" s="11">
        <v>600000</v>
      </c>
      <c r="H219" s="11">
        <v>30000000</v>
      </c>
      <c r="I219" s="11">
        <f>SUM(J219,K219)</f>
        <v>30600000</v>
      </c>
      <c r="J219" s="11">
        <v>600000</v>
      </c>
      <c r="K219" s="11">
        <v>30000000</v>
      </c>
      <c r="L219" s="11">
        <f>SUM(M219,N219)</f>
        <v>0</v>
      </c>
      <c r="M219" s="11">
        <v>0</v>
      </c>
      <c r="N219" s="11">
        <v>0</v>
      </c>
    </row>
    <row r="220" spans="1:14" ht="39.950000000000003" customHeight="1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31500000</v>
      </c>
      <c r="G220" s="11">
        <f t="shared" si="65"/>
        <v>21500000</v>
      </c>
      <c r="H220" s="11">
        <f t="shared" si="65"/>
        <v>10000000</v>
      </c>
      <c r="I220" s="11">
        <f t="shared" si="65"/>
        <v>31500000</v>
      </c>
      <c r="J220" s="11">
        <f t="shared" si="65"/>
        <v>21500000</v>
      </c>
      <c r="K220" s="11">
        <f t="shared" si="65"/>
        <v>10000000</v>
      </c>
      <c r="L220" s="11">
        <f t="shared" si="65"/>
        <v>1590000</v>
      </c>
      <c r="M220" s="11">
        <f t="shared" si="65"/>
        <v>1590000</v>
      </c>
      <c r="N220" s="11">
        <f t="shared" si="65"/>
        <v>0</v>
      </c>
    </row>
    <row r="221" spans="1:14" ht="39.950000000000003" customHeight="1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0</v>
      </c>
      <c r="G222" s="11">
        <v>0</v>
      </c>
      <c r="H222" s="11">
        <v>0</v>
      </c>
      <c r="I222" s="11">
        <f t="shared" ref="I222:I228" si="67">SUM(J222,K222)</f>
        <v>0</v>
      </c>
      <c r="J222" s="11">
        <v>0</v>
      </c>
      <c r="K222" s="11">
        <v>0</v>
      </c>
      <c r="L222" s="11">
        <f t="shared" ref="L222:L228" si="68">SUM(M222,N222)</f>
        <v>0</v>
      </c>
      <c r="M222" s="11">
        <v>0</v>
      </c>
      <c r="N222" s="11">
        <v>0</v>
      </c>
    </row>
    <row r="223" spans="1:14" ht="39.950000000000003" customHeight="1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0</v>
      </c>
      <c r="G223" s="11">
        <v>0</v>
      </c>
      <c r="H223" s="11">
        <v>0</v>
      </c>
      <c r="I223" s="11">
        <f t="shared" si="67"/>
        <v>0</v>
      </c>
      <c r="J223" s="11">
        <v>0</v>
      </c>
      <c r="K223" s="11">
        <v>0</v>
      </c>
      <c r="L223" s="11">
        <f t="shared" si="68"/>
        <v>0</v>
      </c>
      <c r="M223" s="11">
        <v>0</v>
      </c>
      <c r="N223" s="11">
        <v>0</v>
      </c>
    </row>
    <row r="224" spans="1:14" ht="39.950000000000003" customHeight="1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0</v>
      </c>
      <c r="G224" s="11">
        <v>0</v>
      </c>
      <c r="H224" s="11">
        <v>0</v>
      </c>
      <c r="I224" s="11">
        <f t="shared" si="67"/>
        <v>0</v>
      </c>
      <c r="J224" s="11">
        <v>0</v>
      </c>
      <c r="K224" s="11">
        <v>0</v>
      </c>
      <c r="L224" s="11">
        <f t="shared" si="68"/>
        <v>0</v>
      </c>
      <c r="M224" s="11">
        <v>0</v>
      </c>
      <c r="N224" s="11">
        <v>0</v>
      </c>
    </row>
    <row r="225" spans="1:14" ht="39.950000000000003" customHeight="1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31500000</v>
      </c>
      <c r="G225" s="11">
        <v>21500000</v>
      </c>
      <c r="H225" s="11">
        <v>10000000</v>
      </c>
      <c r="I225" s="11">
        <f t="shared" si="67"/>
        <v>31500000</v>
      </c>
      <c r="J225" s="11">
        <v>21500000</v>
      </c>
      <c r="K225" s="11">
        <v>10000000</v>
      </c>
      <c r="L225" s="11">
        <f t="shared" si="68"/>
        <v>1590000</v>
      </c>
      <c r="M225" s="11">
        <v>1590000</v>
      </c>
      <c r="N225" s="11">
        <v>0</v>
      </c>
    </row>
    <row r="226" spans="1:14" ht="39.950000000000003" customHeight="1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0</v>
      </c>
      <c r="G228" s="11">
        <v>0</v>
      </c>
      <c r="H228" s="11">
        <v>0</v>
      </c>
      <c r="I228" s="11">
        <f t="shared" si="67"/>
        <v>0</v>
      </c>
      <c r="J228" s="11">
        <v>0</v>
      </c>
      <c r="K228" s="11">
        <v>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0</v>
      </c>
      <c r="G234" s="11">
        <f t="shared" si="70"/>
        <v>0</v>
      </c>
      <c r="H234" s="11">
        <f t="shared" si="70"/>
        <v>0</v>
      </c>
      <c r="I234" s="11">
        <f t="shared" si="70"/>
        <v>0</v>
      </c>
      <c r="J234" s="11">
        <f t="shared" si="70"/>
        <v>0</v>
      </c>
      <c r="K234" s="11">
        <f t="shared" si="70"/>
        <v>0</v>
      </c>
      <c r="L234" s="11">
        <f t="shared" si="70"/>
        <v>0</v>
      </c>
      <c r="M234" s="11">
        <f t="shared" si="70"/>
        <v>0</v>
      </c>
      <c r="N234" s="11">
        <f t="shared" si="70"/>
        <v>0</v>
      </c>
    </row>
    <row r="235" spans="1:14" ht="39.950000000000003" customHeight="1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0</v>
      </c>
      <c r="G237" s="11">
        <v>0</v>
      </c>
      <c r="H237" s="11">
        <v>0</v>
      </c>
      <c r="I237" s="11">
        <f>SUM(J237,K237)</f>
        <v>0</v>
      </c>
      <c r="J237" s="11">
        <v>0</v>
      </c>
      <c r="K237" s="11">
        <v>0</v>
      </c>
      <c r="L237" s="11">
        <f>SUM(M237,N237)</f>
        <v>0</v>
      </c>
      <c r="M237" s="11">
        <v>0</v>
      </c>
      <c r="N237" s="11">
        <v>0</v>
      </c>
    </row>
    <row r="238" spans="1:14" ht="39.950000000000003" customHeight="1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0</v>
      </c>
      <c r="G242" s="11">
        <f t="shared" si="72"/>
        <v>0</v>
      </c>
      <c r="H242" s="11">
        <f t="shared" si="72"/>
        <v>0</v>
      </c>
      <c r="I242" s="11">
        <f t="shared" si="72"/>
        <v>0</v>
      </c>
      <c r="J242" s="11">
        <f t="shared" si="72"/>
        <v>0</v>
      </c>
      <c r="K242" s="11">
        <f t="shared" si="72"/>
        <v>0</v>
      </c>
      <c r="L242" s="11">
        <f t="shared" si="72"/>
        <v>0</v>
      </c>
      <c r="M242" s="11">
        <f t="shared" si="72"/>
        <v>0</v>
      </c>
      <c r="N242" s="11">
        <f t="shared" si="72"/>
        <v>0</v>
      </c>
    </row>
    <row r="243" spans="1:14" ht="39.950000000000003" customHeight="1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0</v>
      </c>
      <c r="G244" s="11">
        <v>0</v>
      </c>
      <c r="H244" s="11">
        <v>0</v>
      </c>
      <c r="I244" s="11">
        <f>SUM(J244,K244)</f>
        <v>0</v>
      </c>
      <c r="J244" s="11">
        <v>0</v>
      </c>
      <c r="K244" s="11">
        <v>0</v>
      </c>
      <c r="L244" s="11">
        <f>SUM(M244,N244)</f>
        <v>0</v>
      </c>
      <c r="M244" s="11">
        <v>0</v>
      </c>
      <c r="N244" s="11">
        <v>0</v>
      </c>
    </row>
    <row r="245" spans="1:14" ht="39.950000000000003" customHeight="1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230200000</v>
      </c>
      <c r="G245" s="11">
        <f t="shared" si="73"/>
        <v>230200000</v>
      </c>
      <c r="H245" s="11">
        <f t="shared" si="73"/>
        <v>0</v>
      </c>
      <c r="I245" s="11">
        <f t="shared" si="73"/>
        <v>240000000</v>
      </c>
      <c r="J245" s="11">
        <f t="shared" si="73"/>
        <v>240000000</v>
      </c>
      <c r="K245" s="11">
        <f t="shared" si="73"/>
        <v>0</v>
      </c>
      <c r="L245" s="11">
        <f t="shared" si="73"/>
        <v>59605162</v>
      </c>
      <c r="M245" s="11">
        <f t="shared" si="73"/>
        <v>59605162</v>
      </c>
      <c r="N245" s="11">
        <f t="shared" si="73"/>
        <v>0</v>
      </c>
    </row>
    <row r="246" spans="1:14" ht="39.950000000000003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164200000</v>
      </c>
      <c r="G247" s="11">
        <f t="shared" si="74"/>
        <v>164200000</v>
      </c>
      <c r="H247" s="11">
        <f t="shared" si="74"/>
        <v>0</v>
      </c>
      <c r="I247" s="11">
        <f t="shared" si="74"/>
        <v>174200000</v>
      </c>
      <c r="J247" s="11">
        <f t="shared" si="74"/>
        <v>174200000</v>
      </c>
      <c r="K247" s="11">
        <f t="shared" si="74"/>
        <v>0</v>
      </c>
      <c r="L247" s="11">
        <f t="shared" si="74"/>
        <v>43159030</v>
      </c>
      <c r="M247" s="11">
        <f t="shared" si="74"/>
        <v>43159030</v>
      </c>
      <c r="N247" s="11">
        <f t="shared" si="74"/>
        <v>0</v>
      </c>
    </row>
    <row r="248" spans="1:14" ht="39.950000000000003" customHeight="1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162800000</v>
      </c>
      <c r="G249" s="11">
        <v>162800000</v>
      </c>
      <c r="H249" s="11">
        <v>0</v>
      </c>
      <c r="I249" s="11">
        <f>SUM(J249,K249)</f>
        <v>172800000</v>
      </c>
      <c r="J249" s="11">
        <v>172800000</v>
      </c>
      <c r="K249" s="11">
        <v>0</v>
      </c>
      <c r="L249" s="11">
        <f>SUM(M249,N249)</f>
        <v>43159030</v>
      </c>
      <c r="M249" s="11">
        <v>43159030</v>
      </c>
      <c r="N249" s="11">
        <v>0</v>
      </c>
    </row>
    <row r="250" spans="1:14" ht="39.950000000000003" customHeight="1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1400000</v>
      </c>
      <c r="G250" s="11">
        <v>1400000</v>
      </c>
      <c r="H250" s="11">
        <v>0</v>
      </c>
      <c r="I250" s="11">
        <f>SUM(J250,K250)</f>
        <v>1400000</v>
      </c>
      <c r="J250" s="11">
        <v>1400000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1000000</v>
      </c>
      <c r="G259" s="11">
        <f t="shared" si="77"/>
        <v>1000000</v>
      </c>
      <c r="H259" s="11">
        <f t="shared" si="77"/>
        <v>0</v>
      </c>
      <c r="I259" s="11">
        <f t="shared" si="77"/>
        <v>800000</v>
      </c>
      <c r="J259" s="11">
        <f t="shared" si="77"/>
        <v>800000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1000000</v>
      </c>
      <c r="G261" s="11">
        <v>1000000</v>
      </c>
      <c r="H261" s="11">
        <v>0</v>
      </c>
      <c r="I261" s="11">
        <f>SUM(J261,K261)</f>
        <v>800000</v>
      </c>
      <c r="J261" s="11">
        <v>800000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65000000</v>
      </c>
      <c r="G263" s="11">
        <f t="shared" si="78"/>
        <v>65000000</v>
      </c>
      <c r="H263" s="11">
        <f t="shared" si="78"/>
        <v>0</v>
      </c>
      <c r="I263" s="11">
        <f t="shared" si="78"/>
        <v>65000000</v>
      </c>
      <c r="J263" s="11">
        <f t="shared" si="78"/>
        <v>65000000</v>
      </c>
      <c r="K263" s="11">
        <f t="shared" si="78"/>
        <v>0</v>
      </c>
      <c r="L263" s="11">
        <f t="shared" si="78"/>
        <v>16446132</v>
      </c>
      <c r="M263" s="11">
        <f t="shared" si="78"/>
        <v>16446132</v>
      </c>
      <c r="N263" s="11">
        <f t="shared" si="78"/>
        <v>0</v>
      </c>
    </row>
    <row r="264" spans="1:14" ht="39.950000000000003" customHeight="1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65000000</v>
      </c>
      <c r="G265" s="11">
        <v>65000000</v>
      </c>
      <c r="H265" s="11">
        <v>0</v>
      </c>
      <c r="I265" s="11">
        <f>SUM(J265,K265)</f>
        <v>65000000</v>
      </c>
      <c r="J265" s="11">
        <v>65000000</v>
      </c>
      <c r="K265" s="11">
        <v>0</v>
      </c>
      <c r="L265" s="11">
        <f>SUM(M265,N265)</f>
        <v>16446132</v>
      </c>
      <c r="M265" s="11">
        <v>16446132</v>
      </c>
      <c r="N265" s="11">
        <v>0</v>
      </c>
    </row>
    <row r="266" spans="1:14" ht="39.950000000000003" customHeight="1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0</v>
      </c>
      <c r="G267" s="11">
        <f t="shared" si="79"/>
        <v>0</v>
      </c>
      <c r="H267" s="11">
        <f t="shared" si="79"/>
        <v>0</v>
      </c>
      <c r="I267" s="11">
        <f t="shared" si="79"/>
        <v>0</v>
      </c>
      <c r="J267" s="11">
        <f t="shared" si="79"/>
        <v>0</v>
      </c>
      <c r="K267" s="11">
        <f t="shared" si="79"/>
        <v>0</v>
      </c>
      <c r="L267" s="11">
        <f t="shared" si="79"/>
        <v>0</v>
      </c>
      <c r="M267" s="11">
        <f t="shared" si="79"/>
        <v>0</v>
      </c>
      <c r="N267" s="11">
        <f t="shared" si="79"/>
        <v>0</v>
      </c>
    </row>
    <row r="268" spans="1:14" ht="39.950000000000003" customHeight="1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0</v>
      </c>
      <c r="G269" s="11">
        <v>0</v>
      </c>
      <c r="H269" s="11">
        <v>0</v>
      </c>
      <c r="I269" s="11">
        <f>SUM(J269,K269)</f>
        <v>0</v>
      </c>
      <c r="J269" s="11">
        <v>0</v>
      </c>
      <c r="K269" s="11">
        <v>0</v>
      </c>
      <c r="L269" s="11">
        <f>SUM(M269,N269)</f>
        <v>0</v>
      </c>
      <c r="M269" s="11">
        <v>0</v>
      </c>
      <c r="N269" s="11">
        <v>0</v>
      </c>
    </row>
    <row r="270" spans="1:14" ht="39.950000000000003" customHeight="1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10000000</v>
      </c>
      <c r="G276" s="11">
        <f t="shared" si="82"/>
        <v>10000000</v>
      </c>
      <c r="H276" s="11">
        <f t="shared" si="82"/>
        <v>0</v>
      </c>
      <c r="I276" s="11">
        <f t="shared" si="82"/>
        <v>10000000</v>
      </c>
      <c r="J276" s="11">
        <f t="shared" si="82"/>
        <v>10000000</v>
      </c>
      <c r="K276" s="11">
        <f t="shared" si="82"/>
        <v>0</v>
      </c>
      <c r="L276" s="11">
        <f t="shared" si="82"/>
        <v>1523260</v>
      </c>
      <c r="M276" s="11">
        <f>SUM(M278,M282,M285,M288,M291,M294,M297,M2300,M304)</f>
        <v>1523260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0</v>
      </c>
      <c r="G285" s="11">
        <f t="shared" si="85"/>
        <v>0</v>
      </c>
      <c r="H285" s="11">
        <f t="shared" si="85"/>
        <v>0</v>
      </c>
      <c r="I285" s="11">
        <f t="shared" si="85"/>
        <v>0</v>
      </c>
      <c r="J285" s="11">
        <f t="shared" si="85"/>
        <v>0</v>
      </c>
      <c r="K285" s="11">
        <f t="shared" si="85"/>
        <v>0</v>
      </c>
      <c r="L285" s="11">
        <f t="shared" si="85"/>
        <v>0</v>
      </c>
      <c r="M285" s="11">
        <f t="shared" si="85"/>
        <v>0</v>
      </c>
      <c r="N285" s="11">
        <f t="shared" si="85"/>
        <v>0</v>
      </c>
    </row>
    <row r="286" spans="1:14" ht="39.950000000000003" customHeight="1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0</v>
      </c>
      <c r="G287" s="11">
        <v>0</v>
      </c>
      <c r="H287" s="11">
        <v>0</v>
      </c>
      <c r="I287" s="11">
        <f>SUM(J287,K287)</f>
        <v>0</v>
      </c>
      <c r="J287" s="11">
        <v>0</v>
      </c>
      <c r="K287" s="11">
        <v>0</v>
      </c>
      <c r="L287" s="11">
        <f>SUM(M287,N287)</f>
        <v>0</v>
      </c>
      <c r="M287" s="11">
        <v>0</v>
      </c>
      <c r="N287" s="11">
        <v>0</v>
      </c>
    </row>
    <row r="288" spans="1:14" ht="39.950000000000003" customHeight="1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0</v>
      </c>
      <c r="G288" s="11">
        <f t="shared" si="86"/>
        <v>0</v>
      </c>
      <c r="H288" s="11">
        <f t="shared" si="86"/>
        <v>0</v>
      </c>
      <c r="I288" s="11">
        <f t="shared" si="86"/>
        <v>0</v>
      </c>
      <c r="J288" s="11">
        <f t="shared" si="86"/>
        <v>0</v>
      </c>
      <c r="K288" s="11">
        <f t="shared" si="86"/>
        <v>0</v>
      </c>
      <c r="L288" s="11">
        <f t="shared" si="86"/>
        <v>0</v>
      </c>
      <c r="M288" s="11">
        <f t="shared" si="86"/>
        <v>0</v>
      </c>
      <c r="N288" s="11">
        <f t="shared" si="86"/>
        <v>0</v>
      </c>
    </row>
    <row r="289" spans="1:14" ht="39.950000000000003" customHeight="1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0</v>
      </c>
      <c r="G290" s="11">
        <v>0</v>
      </c>
      <c r="H290" s="11">
        <v>0</v>
      </c>
      <c r="I290" s="11">
        <f>SUM(J290,K290)</f>
        <v>0</v>
      </c>
      <c r="J290" s="11">
        <v>0</v>
      </c>
      <c r="K290" s="11">
        <v>0</v>
      </c>
      <c r="L290" s="11">
        <f>SUM(M290,N290)</f>
        <v>0</v>
      </c>
      <c r="M290" s="11">
        <v>0</v>
      </c>
      <c r="N290" s="11">
        <v>0</v>
      </c>
    </row>
    <row r="291" spans="1:14" ht="39.950000000000003" customHeight="1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0</v>
      </c>
      <c r="G294" s="11">
        <f t="shared" si="88"/>
        <v>0</v>
      </c>
      <c r="H294" s="11">
        <f t="shared" si="88"/>
        <v>0</v>
      </c>
      <c r="I294" s="11">
        <f t="shared" si="88"/>
        <v>0</v>
      </c>
      <c r="J294" s="11">
        <f t="shared" si="88"/>
        <v>0</v>
      </c>
      <c r="K294" s="11">
        <f t="shared" si="88"/>
        <v>0</v>
      </c>
      <c r="L294" s="11">
        <f t="shared" si="88"/>
        <v>0</v>
      </c>
      <c r="M294" s="11">
        <f t="shared" si="88"/>
        <v>0</v>
      </c>
      <c r="N294" s="11">
        <f t="shared" si="88"/>
        <v>0</v>
      </c>
    </row>
    <row r="295" spans="1:14" ht="39.950000000000003" customHeight="1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0</v>
      </c>
      <c r="G296" s="11">
        <v>0</v>
      </c>
      <c r="H296" s="11">
        <v>0</v>
      </c>
      <c r="I296" s="11">
        <f>SUM(J296,K296)</f>
        <v>0</v>
      </c>
      <c r="J296" s="11">
        <v>0</v>
      </c>
      <c r="K296" s="11">
        <v>0</v>
      </c>
      <c r="L296" s="11">
        <f>SUM(M296,N296)</f>
        <v>0</v>
      </c>
      <c r="M296" s="11">
        <v>0</v>
      </c>
      <c r="N296" s="11">
        <v>0</v>
      </c>
    </row>
    <row r="297" spans="1:14" ht="39.950000000000003" customHeight="1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10000000</v>
      </c>
      <c r="G297" s="11">
        <f t="shared" si="89"/>
        <v>10000000</v>
      </c>
      <c r="H297" s="11">
        <f t="shared" si="89"/>
        <v>0</v>
      </c>
      <c r="I297" s="11">
        <f t="shared" si="89"/>
        <v>10000000</v>
      </c>
      <c r="J297" s="11">
        <f t="shared" si="89"/>
        <v>10000000</v>
      </c>
      <c r="K297" s="11">
        <f t="shared" si="89"/>
        <v>0</v>
      </c>
      <c r="L297" s="11">
        <f t="shared" si="89"/>
        <v>1523260</v>
      </c>
      <c r="M297" s="11">
        <f t="shared" si="89"/>
        <v>1523260</v>
      </c>
      <c r="N297" s="11">
        <f t="shared" si="89"/>
        <v>0</v>
      </c>
    </row>
    <row r="298" spans="1:14" ht="39.950000000000003" customHeight="1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10000000</v>
      </c>
      <c r="G299" s="11">
        <v>10000000</v>
      </c>
      <c r="H299" s="11">
        <v>0</v>
      </c>
      <c r="I299" s="11">
        <f>SUM(J299,K299)</f>
        <v>10000000</v>
      </c>
      <c r="J299" s="11">
        <v>10000000</v>
      </c>
      <c r="K299" s="11">
        <v>0</v>
      </c>
      <c r="L299" s="11">
        <f>SUM(M299,N299)</f>
        <v>1523260</v>
      </c>
      <c r="M299" s="11">
        <v>1523260</v>
      </c>
      <c r="N299" s="11">
        <v>0</v>
      </c>
    </row>
    <row r="300" spans="1:14" ht="39.950000000000003" customHeight="1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84953110.599999994</v>
      </c>
      <c r="G308" s="11">
        <f t="shared" si="92"/>
        <v>237832724.5</v>
      </c>
      <c r="H308" s="11">
        <f t="shared" si="92"/>
        <v>0</v>
      </c>
      <c r="I308" s="11">
        <f t="shared" si="92"/>
        <v>122615376.09999999</v>
      </c>
      <c r="J308" s="11">
        <f t="shared" si="92"/>
        <v>312494990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84953110.599999994</v>
      </c>
      <c r="G310" s="11">
        <f t="shared" si="93"/>
        <v>237832724.5</v>
      </c>
      <c r="H310" s="11">
        <f t="shared" si="93"/>
        <v>0</v>
      </c>
      <c r="I310" s="11">
        <f t="shared" si="93"/>
        <v>122615376.09999999</v>
      </c>
      <c r="J310" s="11">
        <f t="shared" si="93"/>
        <v>312494990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84953110.599999994</v>
      </c>
      <c r="G312" s="11">
        <v>237832724.5</v>
      </c>
      <c r="H312" s="11">
        <v>0</v>
      </c>
      <c r="I312" s="11">
        <v>122615376.09999999</v>
      </c>
      <c r="J312" s="11">
        <v>312494990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zoomScaleSheetLayoutView="100" workbookViewId="0">
      <selection activeCell="G13" sqref="G13"/>
    </sheetView>
  </sheetViews>
  <sheetFormatPr defaultRowHeight="15"/>
  <cols>
    <col min="1" max="1" width="7.7109375" style="1" customWidth="1"/>
    <col min="2" max="2" width="47.7109375" style="1" customWidth="1"/>
    <col min="3" max="3" width="19" style="1" customWidth="1"/>
    <col min="4" max="6" width="19.140625" style="1" hidden="1" customWidth="1"/>
    <col min="7" max="14" width="19.140625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366</v>
      </c>
      <c r="C12" s="9"/>
      <c r="D12" s="11">
        <f t="shared" ref="D12:L12" si="0">SUM(D14,D167,D205)</f>
        <v>1374250832.3000002</v>
      </c>
      <c r="E12" s="11">
        <f t="shared" si="0"/>
        <v>1167750224.5</v>
      </c>
      <c r="F12" s="11">
        <f t="shared" si="0"/>
        <v>359380221.70000005</v>
      </c>
      <c r="G12" s="11">
        <f t="shared" si="0"/>
        <v>1475030807.8</v>
      </c>
      <c r="H12" s="11">
        <f t="shared" si="0"/>
        <v>1268530200</v>
      </c>
      <c r="I12" s="11">
        <f t="shared" si="0"/>
        <v>396380221.70000005</v>
      </c>
      <c r="J12" s="11">
        <f t="shared" si="0"/>
        <v>275413770.10000002</v>
      </c>
      <c r="K12" s="11">
        <f t="shared" si="0"/>
        <v>195587401.10000002</v>
      </c>
      <c r="L12" s="11">
        <f t="shared" si="0"/>
        <v>79826369</v>
      </c>
    </row>
    <row r="13" spans="1:12" ht="39.950000000000003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1014870610.6</v>
      </c>
      <c r="E14" s="11">
        <f t="shared" si="1"/>
        <v>1167750224.5</v>
      </c>
      <c r="F14" s="11">
        <f t="shared" si="1"/>
        <v>0</v>
      </c>
      <c r="G14" s="11">
        <f t="shared" si="1"/>
        <v>1078650586.0999999</v>
      </c>
      <c r="H14" s="11">
        <f t="shared" si="1"/>
        <v>1268530200</v>
      </c>
      <c r="I14" s="11">
        <f t="shared" si="1"/>
        <v>0</v>
      </c>
      <c r="J14" s="11">
        <f t="shared" si="1"/>
        <v>195587401.10000002</v>
      </c>
      <c r="K14" s="11">
        <f t="shared" si="1"/>
        <v>195587401.10000002</v>
      </c>
      <c r="L14" s="11">
        <f t="shared" si="1"/>
        <v>0</v>
      </c>
    </row>
    <row r="15" spans="1:12" ht="39.950000000000003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370</v>
      </c>
      <c r="C16" s="9" t="s">
        <v>369</v>
      </c>
      <c r="D16" s="11">
        <f>SUM(D18,D23,D26)</f>
        <v>297567500</v>
      </c>
      <c r="E16" s="11">
        <f>SUM(E18,E23,E26)</f>
        <v>297567500</v>
      </c>
      <c r="F16" s="11" t="s">
        <v>23</v>
      </c>
      <c r="G16" s="11">
        <f>SUM(G18,G23,G26)</f>
        <v>299660000</v>
      </c>
      <c r="H16" s="11">
        <f>SUM(H18,H23,H26)</f>
        <v>299660000</v>
      </c>
      <c r="I16" s="11" t="s">
        <v>23</v>
      </c>
      <c r="J16" s="11">
        <f>SUM(J18,J23,J26)</f>
        <v>56119103</v>
      </c>
      <c r="K16" s="11">
        <f>SUM(K18,K23,K26)</f>
        <v>56119103</v>
      </c>
      <c r="L16" s="11" t="s">
        <v>23</v>
      </c>
    </row>
    <row r="17" spans="1:12" ht="39.950000000000003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371</v>
      </c>
      <c r="C18" s="9" t="s">
        <v>369</v>
      </c>
      <c r="D18" s="11">
        <f>SUM(D20:D22)</f>
        <v>297567500</v>
      </c>
      <c r="E18" s="11">
        <f>SUM(E20:E22)</f>
        <v>297567500</v>
      </c>
      <c r="F18" s="11" t="s">
        <v>23</v>
      </c>
      <c r="G18" s="11">
        <f>SUM(G20:G22)</f>
        <v>299660000</v>
      </c>
      <c r="H18" s="11">
        <f>SUM(H20:H22)</f>
        <v>299660000</v>
      </c>
      <c r="I18" s="11" t="s">
        <v>23</v>
      </c>
      <c r="J18" s="11">
        <f>SUM(J20:J22)</f>
        <v>56119103</v>
      </c>
      <c r="K18" s="11">
        <f>SUM(K20:K22)</f>
        <v>56119103</v>
      </c>
      <c r="L18" s="11" t="s">
        <v>23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372</v>
      </c>
      <c r="C20" s="9" t="s">
        <v>373</v>
      </c>
      <c r="D20" s="11">
        <f>SUM(E20,F20)</f>
        <v>283567500</v>
      </c>
      <c r="E20" s="11">
        <v>283567500</v>
      </c>
      <c r="F20" s="11" t="s">
        <v>23</v>
      </c>
      <c r="G20" s="11">
        <f>SUM(H20,I20)</f>
        <v>285660000</v>
      </c>
      <c r="H20" s="11">
        <v>285660000</v>
      </c>
      <c r="I20" s="11" t="s">
        <v>23</v>
      </c>
      <c r="J20" s="11">
        <f>SUM(K20,L20)</f>
        <v>56119103</v>
      </c>
      <c r="K20" s="11">
        <v>56119103</v>
      </c>
      <c r="L20" s="11" t="s">
        <v>23</v>
      </c>
    </row>
    <row r="21" spans="1:12" ht="39.950000000000003" customHeight="1">
      <c r="A21" s="9">
        <v>4112</v>
      </c>
      <c r="B21" s="10" t="s">
        <v>374</v>
      </c>
      <c r="C21" s="9" t="s">
        <v>375</v>
      </c>
      <c r="D21" s="11">
        <f>SUM(E21,F21)</f>
        <v>10000000</v>
      </c>
      <c r="E21" s="11">
        <v>10000000</v>
      </c>
      <c r="F21" s="11" t="s">
        <v>23</v>
      </c>
      <c r="G21" s="11">
        <f>SUM(H21,I21)</f>
        <v>10000000</v>
      </c>
      <c r="H21" s="11">
        <v>10000000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376</v>
      </c>
      <c r="C22" s="9" t="s">
        <v>377</v>
      </c>
      <c r="D22" s="11">
        <f>SUM(E22,F22)</f>
        <v>4000000</v>
      </c>
      <c r="E22" s="11">
        <v>4000000</v>
      </c>
      <c r="F22" s="11" t="s">
        <v>23</v>
      </c>
      <c r="G22" s="11">
        <f>SUM(H22,I22)</f>
        <v>4000000</v>
      </c>
      <c r="H22" s="11">
        <v>4000000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384</v>
      </c>
      <c r="C29" s="9" t="s">
        <v>369</v>
      </c>
      <c r="D29" s="11">
        <f>SUM(D31,D40,D45,D55,D58,D62)</f>
        <v>154050000</v>
      </c>
      <c r="E29" s="11">
        <f>SUM(E31,E40,E45,E55,E58,E62)</f>
        <v>154050000</v>
      </c>
      <c r="F29" s="11" t="s">
        <v>23</v>
      </c>
      <c r="G29" s="11">
        <f>SUM(G31,G40,G45,G55,G58,G62)</f>
        <v>156242000</v>
      </c>
      <c r="H29" s="11">
        <f>SUM(H31,H40,H45,H55,H58,H62)</f>
        <v>156242000</v>
      </c>
      <c r="I29" s="11" t="s">
        <v>23</v>
      </c>
      <c r="J29" s="11">
        <f>SUM(J31,J40,J45,J55,J58,J62)</f>
        <v>19626759.800000001</v>
      </c>
      <c r="K29" s="11">
        <f>SUM(K31,K40,K45,K55,K58,K62)</f>
        <v>19626759.800000001</v>
      </c>
      <c r="L29" s="11" t="s">
        <v>23</v>
      </c>
    </row>
    <row r="30" spans="1:12" ht="39.950000000000003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385</v>
      </c>
      <c r="C31" s="9" t="s">
        <v>369</v>
      </c>
      <c r="D31" s="11">
        <f>SUM(D33:D39)</f>
        <v>30950000</v>
      </c>
      <c r="E31" s="11">
        <f>SUM(E33:E39)</f>
        <v>30950000</v>
      </c>
      <c r="F31" s="11" t="s">
        <v>23</v>
      </c>
      <c r="G31" s="11">
        <f>SUM(G33:G39)</f>
        <v>32350000</v>
      </c>
      <c r="H31" s="11">
        <f>SUM(H33:H39)</f>
        <v>32350000</v>
      </c>
      <c r="I31" s="11" t="s">
        <v>23</v>
      </c>
      <c r="J31" s="11">
        <f>SUM(J33:J39)</f>
        <v>12503808.5</v>
      </c>
      <c r="K31" s="11">
        <f>SUM(K33:K39)</f>
        <v>12503808.5</v>
      </c>
      <c r="L31" s="11" t="s">
        <v>23</v>
      </c>
    </row>
    <row r="32" spans="1:12" ht="39.950000000000003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388</v>
      </c>
      <c r="C34" s="9" t="s">
        <v>389</v>
      </c>
      <c r="D34" s="11">
        <f t="shared" si="2"/>
        <v>28200000</v>
      </c>
      <c r="E34" s="11">
        <v>28200000</v>
      </c>
      <c r="F34" s="11" t="s">
        <v>23</v>
      </c>
      <c r="G34" s="11">
        <f t="shared" si="3"/>
        <v>29200000</v>
      </c>
      <c r="H34" s="11">
        <v>29200000</v>
      </c>
      <c r="I34" s="11" t="s">
        <v>23</v>
      </c>
      <c r="J34" s="11">
        <f t="shared" si="4"/>
        <v>12028413.5</v>
      </c>
      <c r="K34" s="11">
        <v>12028413.5</v>
      </c>
      <c r="L34" s="11" t="s">
        <v>23</v>
      </c>
    </row>
    <row r="35" spans="1:12" ht="39.950000000000003" customHeight="1">
      <c r="A35" s="9">
        <v>4213</v>
      </c>
      <c r="B35" s="10" t="s">
        <v>390</v>
      </c>
      <c r="C35" s="9" t="s">
        <v>391</v>
      </c>
      <c r="D35" s="11">
        <f t="shared" si="2"/>
        <v>250000</v>
      </c>
      <c r="E35" s="11">
        <v>250000</v>
      </c>
      <c r="F35" s="11" t="s">
        <v>23</v>
      </c>
      <c r="G35" s="11">
        <f t="shared" si="3"/>
        <v>250000</v>
      </c>
      <c r="H35" s="11">
        <v>250000</v>
      </c>
      <c r="I35" s="11" t="s">
        <v>23</v>
      </c>
      <c r="J35" s="11">
        <f t="shared" si="4"/>
        <v>16233</v>
      </c>
      <c r="K35" s="11">
        <v>16233</v>
      </c>
      <c r="L35" s="11" t="s">
        <v>23</v>
      </c>
    </row>
    <row r="36" spans="1:12" ht="39.950000000000003" customHeight="1">
      <c r="A36" s="9">
        <v>4214</v>
      </c>
      <c r="B36" s="10" t="s">
        <v>392</v>
      </c>
      <c r="C36" s="9" t="s">
        <v>393</v>
      </c>
      <c r="D36" s="11">
        <f t="shared" si="2"/>
        <v>2500000</v>
      </c>
      <c r="E36" s="11">
        <v>2500000</v>
      </c>
      <c r="F36" s="11" t="s">
        <v>23</v>
      </c>
      <c r="G36" s="11">
        <f t="shared" si="3"/>
        <v>2500000</v>
      </c>
      <c r="H36" s="11">
        <v>2500000</v>
      </c>
      <c r="I36" s="11" t="s">
        <v>23</v>
      </c>
      <c r="J36" s="11">
        <f t="shared" si="4"/>
        <v>459162</v>
      </c>
      <c r="K36" s="11">
        <v>459162</v>
      </c>
      <c r="L36" s="11" t="s">
        <v>23</v>
      </c>
    </row>
    <row r="37" spans="1:12" ht="39.950000000000003" customHeight="1">
      <c r="A37" s="9">
        <v>4215</v>
      </c>
      <c r="B37" s="10" t="s">
        <v>394</v>
      </c>
      <c r="C37" s="9" t="s">
        <v>395</v>
      </c>
      <c r="D37" s="11">
        <f t="shared" si="2"/>
        <v>0</v>
      </c>
      <c r="E37" s="11">
        <v>0</v>
      </c>
      <c r="F37" s="11" t="s">
        <v>23</v>
      </c>
      <c r="G37" s="11">
        <f t="shared" si="3"/>
        <v>400000</v>
      </c>
      <c r="H37" s="11">
        <v>400000</v>
      </c>
      <c r="I37" s="11" t="s">
        <v>23</v>
      </c>
      <c r="J37" s="11">
        <f t="shared" si="4"/>
        <v>0</v>
      </c>
      <c r="K37" s="11">
        <v>0</v>
      </c>
      <c r="L37" s="11" t="s">
        <v>23</v>
      </c>
    </row>
    <row r="38" spans="1:12" ht="39.950000000000003" customHeight="1">
      <c r="A38" s="9">
        <v>4216</v>
      </c>
      <c r="B38" s="10" t="s">
        <v>396</v>
      </c>
      <c r="C38" s="9" t="s">
        <v>397</v>
      </c>
      <c r="D38" s="11">
        <f t="shared" si="2"/>
        <v>0</v>
      </c>
      <c r="E38" s="11">
        <v>0</v>
      </c>
      <c r="F38" s="11" t="s">
        <v>23</v>
      </c>
      <c r="G38" s="11">
        <f t="shared" si="3"/>
        <v>0</v>
      </c>
      <c r="H38" s="11">
        <v>0</v>
      </c>
      <c r="I38" s="11" t="s">
        <v>23</v>
      </c>
      <c r="J38" s="11">
        <f t="shared" si="4"/>
        <v>0</v>
      </c>
      <c r="K38" s="11">
        <v>0</v>
      </c>
      <c r="L38" s="11" t="s">
        <v>23</v>
      </c>
    </row>
    <row r="39" spans="1:12" ht="39.950000000000003" customHeight="1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>
      <c r="A40" s="9">
        <v>4220</v>
      </c>
      <c r="B40" s="10" t="s">
        <v>400</v>
      </c>
      <c r="C40" s="9" t="s">
        <v>369</v>
      </c>
      <c r="D40" s="11">
        <f>SUM(D42:D44)</f>
        <v>300000</v>
      </c>
      <c r="E40" s="11">
        <f>SUM(E42:E44)</f>
        <v>300000</v>
      </c>
      <c r="F40" s="11" t="s">
        <v>23</v>
      </c>
      <c r="G40" s="11">
        <f>SUM(G42:G44)</f>
        <v>300000</v>
      </c>
      <c r="H40" s="11">
        <f>SUM(H42:H44)</f>
        <v>300000</v>
      </c>
      <c r="I40" s="11" t="s">
        <v>23</v>
      </c>
      <c r="J40" s="11">
        <f>SUM(J42:J44)</f>
        <v>0</v>
      </c>
      <c r="K40" s="11">
        <f>SUM(K42:K44)</f>
        <v>0</v>
      </c>
      <c r="L40" s="11" t="s">
        <v>23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401</v>
      </c>
      <c r="C42" s="9" t="s">
        <v>402</v>
      </c>
      <c r="D42" s="11">
        <f>SUM(E42,F42)</f>
        <v>300000</v>
      </c>
      <c r="E42" s="11">
        <v>300000</v>
      </c>
      <c r="F42" s="11" t="s">
        <v>23</v>
      </c>
      <c r="G42" s="11">
        <f>SUM(H42,I42)</f>
        <v>300000</v>
      </c>
      <c r="H42" s="11">
        <v>300000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4222</v>
      </c>
      <c r="B43" s="10" t="s">
        <v>403</v>
      </c>
      <c r="C43" s="9" t="s">
        <v>404</v>
      </c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407</v>
      </c>
      <c r="C45" s="9" t="s">
        <v>23</v>
      </c>
      <c r="D45" s="11">
        <f>SUM(D47:D54)</f>
        <v>37300000</v>
      </c>
      <c r="E45" s="11">
        <f>SUM(E47:E54)</f>
        <v>37300000</v>
      </c>
      <c r="F45" s="11" t="s">
        <v>23</v>
      </c>
      <c r="G45" s="11">
        <f>SUM(G47:G54)</f>
        <v>37542000</v>
      </c>
      <c r="H45" s="11">
        <f>SUM(H47:H54)</f>
        <v>37542000</v>
      </c>
      <c r="I45" s="11" t="s">
        <v>23</v>
      </c>
      <c r="J45" s="11">
        <f>SUM(J47:J54)</f>
        <v>3786390</v>
      </c>
      <c r="K45" s="11">
        <f>SUM(K47:K54)</f>
        <v>3786390</v>
      </c>
      <c r="L45" s="11" t="s">
        <v>23</v>
      </c>
    </row>
    <row r="46" spans="1:12" ht="39.950000000000003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410</v>
      </c>
      <c r="C48" s="9" t="s">
        <v>411</v>
      </c>
      <c r="D48" s="11">
        <f t="shared" si="5"/>
        <v>3000000</v>
      </c>
      <c r="E48" s="11">
        <v>3000000</v>
      </c>
      <c r="F48" s="11" t="s">
        <v>23</v>
      </c>
      <c r="G48" s="11">
        <f t="shared" si="6"/>
        <v>3000000</v>
      </c>
      <c r="H48" s="11">
        <v>3000000</v>
      </c>
      <c r="I48" s="11" t="s">
        <v>23</v>
      </c>
      <c r="J48" s="11">
        <f t="shared" si="7"/>
        <v>495000</v>
      </c>
      <c r="K48" s="11">
        <v>495000</v>
      </c>
      <c r="L48" s="11" t="s">
        <v>23</v>
      </c>
    </row>
    <row r="49" spans="1:12" ht="39.950000000000003" customHeight="1">
      <c r="A49" s="9">
        <v>4233</v>
      </c>
      <c r="B49" s="10" t="s">
        <v>412</v>
      </c>
      <c r="C49" s="9" t="s">
        <v>413</v>
      </c>
      <c r="D49" s="11">
        <f t="shared" si="5"/>
        <v>250000</v>
      </c>
      <c r="E49" s="11">
        <v>250000</v>
      </c>
      <c r="F49" s="11" t="s">
        <v>23</v>
      </c>
      <c r="G49" s="11">
        <f t="shared" si="6"/>
        <v>450000</v>
      </c>
      <c r="H49" s="11">
        <v>450000</v>
      </c>
      <c r="I49" s="11" t="s">
        <v>23</v>
      </c>
      <c r="J49" s="11">
        <f t="shared" si="7"/>
        <v>20000</v>
      </c>
      <c r="K49" s="11">
        <v>20000</v>
      </c>
      <c r="L49" s="11" t="s">
        <v>23</v>
      </c>
    </row>
    <row r="50" spans="1:12" ht="39.950000000000003" customHeight="1">
      <c r="A50" s="9">
        <v>4234</v>
      </c>
      <c r="B50" s="10" t="s">
        <v>414</v>
      </c>
      <c r="C50" s="9" t="s">
        <v>415</v>
      </c>
      <c r="D50" s="11">
        <f t="shared" si="5"/>
        <v>2500000</v>
      </c>
      <c r="E50" s="11">
        <v>2500000</v>
      </c>
      <c r="F50" s="11" t="s">
        <v>23</v>
      </c>
      <c r="G50" s="11">
        <f t="shared" si="6"/>
        <v>2542000</v>
      </c>
      <c r="H50" s="11">
        <v>2542000</v>
      </c>
      <c r="I50" s="11" t="s">
        <v>23</v>
      </c>
      <c r="J50" s="11">
        <f t="shared" si="7"/>
        <v>331390</v>
      </c>
      <c r="K50" s="11">
        <v>331390</v>
      </c>
      <c r="L50" s="11" t="s">
        <v>23</v>
      </c>
    </row>
    <row r="51" spans="1:12" ht="39.950000000000003" customHeight="1">
      <c r="A51" s="9">
        <v>4235</v>
      </c>
      <c r="B51" s="10" t="s">
        <v>416</v>
      </c>
      <c r="C51" s="9" t="s">
        <v>417</v>
      </c>
      <c r="D51" s="11">
        <f t="shared" si="5"/>
        <v>450000</v>
      </c>
      <c r="E51" s="11">
        <v>450000</v>
      </c>
      <c r="F51" s="11" t="s">
        <v>23</v>
      </c>
      <c r="G51" s="11">
        <f t="shared" si="6"/>
        <v>450000</v>
      </c>
      <c r="H51" s="11">
        <v>450000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420</v>
      </c>
      <c r="C53" s="9" t="s">
        <v>421</v>
      </c>
      <c r="D53" s="11">
        <f t="shared" si="5"/>
        <v>0</v>
      </c>
      <c r="E53" s="11">
        <v>0</v>
      </c>
      <c r="F53" s="11" t="s">
        <v>23</v>
      </c>
      <c r="G53" s="11">
        <f t="shared" si="6"/>
        <v>0</v>
      </c>
      <c r="H53" s="11">
        <v>0</v>
      </c>
      <c r="I53" s="11" t="s">
        <v>23</v>
      </c>
      <c r="J53" s="11">
        <f t="shared" si="7"/>
        <v>0</v>
      </c>
      <c r="K53" s="11">
        <v>0</v>
      </c>
      <c r="L53" s="11" t="s">
        <v>23</v>
      </c>
    </row>
    <row r="54" spans="1:12" ht="39.950000000000003" customHeight="1">
      <c r="A54" s="9">
        <v>4238</v>
      </c>
      <c r="B54" s="10" t="s">
        <v>422</v>
      </c>
      <c r="C54" s="9" t="s">
        <v>423</v>
      </c>
      <c r="D54" s="11">
        <f t="shared" si="5"/>
        <v>31100000</v>
      </c>
      <c r="E54" s="11">
        <v>31100000</v>
      </c>
      <c r="F54" s="11" t="s">
        <v>23</v>
      </c>
      <c r="G54" s="11">
        <f t="shared" si="6"/>
        <v>31100000</v>
      </c>
      <c r="H54" s="11">
        <v>31100000</v>
      </c>
      <c r="I54" s="11" t="s">
        <v>23</v>
      </c>
      <c r="J54" s="11">
        <f t="shared" si="7"/>
        <v>2940000</v>
      </c>
      <c r="K54" s="11">
        <v>2940000</v>
      </c>
      <c r="L54" s="11" t="s">
        <v>23</v>
      </c>
    </row>
    <row r="55" spans="1:12" ht="39.950000000000003" customHeight="1">
      <c r="A55" s="9">
        <v>4240</v>
      </c>
      <c r="B55" s="10" t="s">
        <v>424</v>
      </c>
      <c r="C55" s="9" t="s">
        <v>369</v>
      </c>
      <c r="D55" s="11">
        <f>SUM(D57)</f>
        <v>9300000</v>
      </c>
      <c r="E55" s="11">
        <f>SUM(E57)</f>
        <v>9300000</v>
      </c>
      <c r="F55" s="11" t="s">
        <v>23</v>
      </c>
      <c r="G55" s="11">
        <f>SUM(G57)</f>
        <v>9300000</v>
      </c>
      <c r="H55" s="11">
        <f>SUM(H57)</f>
        <v>9300000</v>
      </c>
      <c r="I55" s="11" t="s">
        <v>23</v>
      </c>
      <c r="J55" s="11">
        <f>SUM(J57)</f>
        <v>409342</v>
      </c>
      <c r="K55" s="11">
        <f>SUM(K57)</f>
        <v>409342</v>
      </c>
      <c r="L55" s="11" t="s">
        <v>23</v>
      </c>
    </row>
    <row r="56" spans="1:12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425</v>
      </c>
      <c r="C57" s="9" t="s">
        <v>426</v>
      </c>
      <c r="D57" s="11">
        <f>SUM(E57,F57)</f>
        <v>9300000</v>
      </c>
      <c r="E57" s="11">
        <v>9300000</v>
      </c>
      <c r="F57" s="11" t="s">
        <v>23</v>
      </c>
      <c r="G57" s="11">
        <f>SUM(H57,I57)</f>
        <v>9300000</v>
      </c>
      <c r="H57" s="11">
        <v>9300000</v>
      </c>
      <c r="I57" s="11" t="s">
        <v>23</v>
      </c>
      <c r="J57" s="11">
        <f>SUM(K57,L57)</f>
        <v>409342</v>
      </c>
      <c r="K57" s="11">
        <v>409342</v>
      </c>
      <c r="L57" s="11" t="s">
        <v>23</v>
      </c>
    </row>
    <row r="58" spans="1:12" ht="39.950000000000003" customHeight="1">
      <c r="A58" s="9">
        <v>4250</v>
      </c>
      <c r="B58" s="10" t="s">
        <v>427</v>
      </c>
      <c r="C58" s="9" t="s">
        <v>369</v>
      </c>
      <c r="D58" s="11">
        <f>SUM(D60:D61)</f>
        <v>23200000</v>
      </c>
      <c r="E58" s="11">
        <f>SUM(E60:E61)</f>
        <v>23200000</v>
      </c>
      <c r="F58" s="11" t="s">
        <v>23</v>
      </c>
      <c r="G58" s="11">
        <f>SUM(G60:G61)</f>
        <v>23200000</v>
      </c>
      <c r="H58" s="11">
        <f>SUM(H60:H61)</f>
        <v>23200000</v>
      </c>
      <c r="I58" s="11" t="s">
        <v>23</v>
      </c>
      <c r="J58" s="11">
        <f>SUM(J60:J61)</f>
        <v>124932</v>
      </c>
      <c r="K58" s="11">
        <f>SUM(K60:K61)</f>
        <v>124932</v>
      </c>
      <c r="L58" s="11" t="s">
        <v>23</v>
      </c>
    </row>
    <row r="59" spans="1:12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428</v>
      </c>
      <c r="C60" s="9" t="s">
        <v>429</v>
      </c>
      <c r="D60" s="11">
        <f>SUM(E60,F60)</f>
        <v>21200000</v>
      </c>
      <c r="E60" s="11">
        <v>21200000</v>
      </c>
      <c r="F60" s="11" t="s">
        <v>23</v>
      </c>
      <c r="G60" s="11">
        <f>SUM(H60,I60)</f>
        <v>21200000</v>
      </c>
      <c r="H60" s="11">
        <v>21200000</v>
      </c>
      <c r="I60" s="11" t="s">
        <v>23</v>
      </c>
      <c r="J60" s="11">
        <f>SUM(K60,L60)</f>
        <v>124932</v>
      </c>
      <c r="K60" s="11">
        <v>124932</v>
      </c>
      <c r="L60" s="11" t="s">
        <v>23</v>
      </c>
    </row>
    <row r="61" spans="1:12" ht="39.950000000000003" customHeight="1">
      <c r="A61" s="9">
        <v>4252</v>
      </c>
      <c r="B61" s="10" t="s">
        <v>430</v>
      </c>
      <c r="C61" s="9" t="s">
        <v>431</v>
      </c>
      <c r="D61" s="11">
        <f>SUM(E61,F61)</f>
        <v>2000000</v>
      </c>
      <c r="E61" s="11">
        <v>2000000</v>
      </c>
      <c r="F61" s="11" t="s">
        <v>23</v>
      </c>
      <c r="G61" s="11">
        <f>SUM(H61,I61)</f>
        <v>2000000</v>
      </c>
      <c r="H61" s="11">
        <v>2000000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4260</v>
      </c>
      <c r="B62" s="10" t="s">
        <v>432</v>
      </c>
      <c r="C62" s="9" t="s">
        <v>369</v>
      </c>
      <c r="D62" s="11">
        <f>SUM(D64:D71)</f>
        <v>53000000</v>
      </c>
      <c r="E62" s="11">
        <f>SUM(E64:E71)</f>
        <v>53000000</v>
      </c>
      <c r="F62" s="11" t="s">
        <v>23</v>
      </c>
      <c r="G62" s="11">
        <f>SUM(G64:G71)</f>
        <v>53550000</v>
      </c>
      <c r="H62" s="11">
        <f>SUM(H64:H71)</f>
        <v>53550000</v>
      </c>
      <c r="I62" s="11" t="s">
        <v>23</v>
      </c>
      <c r="J62" s="11">
        <f>SUM(J64:J71)</f>
        <v>2802287.3</v>
      </c>
      <c r="K62" s="11">
        <f>SUM(K64:K71)</f>
        <v>2802287.3</v>
      </c>
      <c r="L62" s="11" t="s">
        <v>23</v>
      </c>
    </row>
    <row r="63" spans="1:12" ht="39.950000000000003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3000000</v>
      </c>
      <c r="E64" s="11">
        <v>3000000</v>
      </c>
      <c r="F64" s="11" t="s">
        <v>23</v>
      </c>
      <c r="G64" s="11">
        <f t="shared" ref="G64:G71" si="9">SUM(H64,I64)</f>
        <v>3000000</v>
      </c>
      <c r="H64" s="11">
        <v>3000000</v>
      </c>
      <c r="I64" s="11" t="s">
        <v>23</v>
      </c>
      <c r="J64" s="11">
        <f t="shared" ref="J64:J71" si="10">SUM(K64,L64)</f>
        <v>452020</v>
      </c>
      <c r="K64" s="11">
        <v>452020</v>
      </c>
      <c r="L64" s="11" t="s">
        <v>23</v>
      </c>
    </row>
    <row r="65" spans="1:12" ht="39.950000000000003" customHeight="1">
      <c r="A65" s="9">
        <v>4262</v>
      </c>
      <c r="B65" s="10" t="s">
        <v>435</v>
      </c>
      <c r="C65" s="9" t="s">
        <v>436</v>
      </c>
      <c r="D65" s="11">
        <f t="shared" si="8"/>
        <v>0</v>
      </c>
      <c r="E65" s="11">
        <v>0</v>
      </c>
      <c r="F65" s="11" t="s">
        <v>23</v>
      </c>
      <c r="G65" s="11">
        <f t="shared" si="9"/>
        <v>0</v>
      </c>
      <c r="H65" s="11">
        <v>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439</v>
      </c>
      <c r="C67" s="9" t="s">
        <v>440</v>
      </c>
      <c r="D67" s="11">
        <f t="shared" si="8"/>
        <v>12500000</v>
      </c>
      <c r="E67" s="11">
        <v>12500000</v>
      </c>
      <c r="F67" s="11" t="s">
        <v>23</v>
      </c>
      <c r="G67" s="11">
        <f t="shared" si="9"/>
        <v>12500000</v>
      </c>
      <c r="H67" s="11">
        <v>12500000</v>
      </c>
      <c r="I67" s="11" t="s">
        <v>23</v>
      </c>
      <c r="J67" s="11">
        <f t="shared" si="10"/>
        <v>448510</v>
      </c>
      <c r="K67" s="11">
        <v>448510</v>
      </c>
      <c r="L67" s="11" t="s">
        <v>23</v>
      </c>
    </row>
    <row r="68" spans="1:12" ht="39.950000000000003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445</v>
      </c>
      <c r="C70" s="9" t="s">
        <v>446</v>
      </c>
      <c r="D70" s="11">
        <f t="shared" si="8"/>
        <v>6350000</v>
      </c>
      <c r="E70" s="11">
        <v>6350000</v>
      </c>
      <c r="F70" s="11" t="s">
        <v>23</v>
      </c>
      <c r="G70" s="11">
        <f t="shared" si="9"/>
        <v>6900000</v>
      </c>
      <c r="H70" s="11">
        <v>6900000</v>
      </c>
      <c r="I70" s="11" t="s">
        <v>23</v>
      </c>
      <c r="J70" s="11">
        <f t="shared" si="10"/>
        <v>639807.30000000005</v>
      </c>
      <c r="K70" s="11">
        <v>639807.30000000005</v>
      </c>
      <c r="L70" s="11" t="s">
        <v>23</v>
      </c>
    </row>
    <row r="71" spans="1:12" ht="39.950000000000003" customHeight="1">
      <c r="A71" s="9">
        <v>4268</v>
      </c>
      <c r="B71" s="10" t="s">
        <v>447</v>
      </c>
      <c r="C71" s="9" t="s">
        <v>448</v>
      </c>
      <c r="D71" s="11">
        <f t="shared" si="8"/>
        <v>31150000</v>
      </c>
      <c r="E71" s="11">
        <v>31150000</v>
      </c>
      <c r="F71" s="11" t="s">
        <v>23</v>
      </c>
      <c r="G71" s="11">
        <f t="shared" si="9"/>
        <v>31150000</v>
      </c>
      <c r="H71" s="11">
        <v>31150000</v>
      </c>
      <c r="I71" s="11" t="s">
        <v>23</v>
      </c>
      <c r="J71" s="11">
        <f t="shared" si="10"/>
        <v>1261950</v>
      </c>
      <c r="K71" s="11">
        <v>1261950</v>
      </c>
      <c r="L71" s="11" t="s">
        <v>23</v>
      </c>
    </row>
    <row r="72" spans="1:12" ht="39.950000000000003" customHeight="1">
      <c r="A72" s="9">
        <v>4300</v>
      </c>
      <c r="B72" s="10" t="s">
        <v>449</v>
      </c>
      <c r="C72" s="9" t="s">
        <v>369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450</v>
      </c>
      <c r="C74" s="9" t="s">
        <v>369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453</v>
      </c>
      <c r="C77" s="9" t="s">
        <v>454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467</v>
      </c>
      <c r="C87" s="9" t="s">
        <v>369</v>
      </c>
      <c r="D87" s="11">
        <f>SUM(D89,D93)</f>
        <v>439710600</v>
      </c>
      <c r="E87" s="11">
        <f>SUM(E89,E93)</f>
        <v>439710600</v>
      </c>
      <c r="F87" s="11" t="s">
        <v>23</v>
      </c>
      <c r="G87" s="11">
        <f>SUM(G89,G93)</f>
        <v>449710600</v>
      </c>
      <c r="H87" s="11">
        <f>SUM(H89,H93)</f>
        <v>449710600</v>
      </c>
      <c r="I87" s="11" t="s">
        <v>23</v>
      </c>
      <c r="J87" s="11">
        <f>SUM(J89,J93)</f>
        <v>104604561</v>
      </c>
      <c r="K87" s="11">
        <f>SUM(K89,K93)</f>
        <v>104604561</v>
      </c>
      <c r="L87" s="11" t="s">
        <v>23</v>
      </c>
    </row>
    <row r="88" spans="1:12" ht="39.950000000000003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468</v>
      </c>
      <c r="C89" s="9" t="s">
        <v>369</v>
      </c>
      <c r="D89" s="11">
        <f>SUM(D91:D92)</f>
        <v>439710600</v>
      </c>
      <c r="E89" s="11">
        <f>SUM(E91:E92)</f>
        <v>439710600</v>
      </c>
      <c r="F89" s="11" t="s">
        <v>23</v>
      </c>
      <c r="G89" s="11">
        <f>SUM(G91:G92)</f>
        <v>449710600</v>
      </c>
      <c r="H89" s="11">
        <f>SUM(H91:H92)</f>
        <v>449710600</v>
      </c>
      <c r="I89" s="11" t="s">
        <v>23</v>
      </c>
      <c r="J89" s="11">
        <f>SUM(J91:J92)</f>
        <v>104604561</v>
      </c>
      <c r="K89" s="11">
        <f>SUM(K91:K92)</f>
        <v>104604561</v>
      </c>
      <c r="L89" s="11" t="s">
        <v>23</v>
      </c>
    </row>
    <row r="90" spans="1:12" ht="39.950000000000003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469</v>
      </c>
      <c r="C91" s="9" t="s">
        <v>470</v>
      </c>
      <c r="D91" s="11">
        <f>SUM(E91,F91)</f>
        <v>439710600</v>
      </c>
      <c r="E91" s="11">
        <v>439710600</v>
      </c>
      <c r="F91" s="11" t="s">
        <v>23</v>
      </c>
      <c r="G91" s="11">
        <f>SUM(H91,I91)</f>
        <v>449710600</v>
      </c>
      <c r="H91" s="11">
        <v>449710600</v>
      </c>
      <c r="I91" s="11" t="s">
        <v>23</v>
      </c>
      <c r="J91" s="11">
        <f>SUM(K91,L91)</f>
        <v>104604561</v>
      </c>
      <c r="K91" s="11">
        <v>104604561</v>
      </c>
      <c r="L91" s="11" t="s">
        <v>23</v>
      </c>
    </row>
    <row r="92" spans="1:12" ht="39.950000000000003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473</v>
      </c>
      <c r="C93" s="9" t="s">
        <v>369</v>
      </c>
      <c r="D93" s="11">
        <f>SUM(D95:D96)</f>
        <v>0</v>
      </c>
      <c r="E93" s="11">
        <f>SUM(E95:E96)</f>
        <v>0</v>
      </c>
      <c r="F93" s="11" t="s">
        <v>23</v>
      </c>
      <c r="G93" s="11">
        <f>SUM(G95:G96)</f>
        <v>0</v>
      </c>
      <c r="H93" s="11">
        <f>SUM(H95:H96)</f>
        <v>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474</v>
      </c>
      <c r="C95" s="9" t="s">
        <v>475</v>
      </c>
      <c r="D95" s="11">
        <f>SUM(E95,F95)</f>
        <v>0</v>
      </c>
      <c r="E95" s="11">
        <v>0</v>
      </c>
      <c r="F95" s="11" t="s">
        <v>23</v>
      </c>
      <c r="G95" s="11">
        <f>SUM(H95,I95)</f>
        <v>0</v>
      </c>
      <c r="H95" s="11">
        <v>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478</v>
      </c>
      <c r="C97" s="9"/>
      <c r="D97" s="11">
        <f>SUM(D99,D103,D107,D115)</f>
        <v>15089400</v>
      </c>
      <c r="E97" s="11">
        <f>SUM(E99,E103,E107,E115)</f>
        <v>15089400</v>
      </c>
      <c r="F97" s="11" t="s">
        <v>23</v>
      </c>
      <c r="G97" s="11">
        <f>SUM(G99,G103,G107,G115)</f>
        <v>25610520</v>
      </c>
      <c r="H97" s="11">
        <f>SUM(H99,H103,H107,H115)</f>
        <v>25610520</v>
      </c>
      <c r="I97" s="11" t="s">
        <v>23</v>
      </c>
      <c r="J97" s="11">
        <f>SUM(J99,J103,J107,J115)</f>
        <v>10521120</v>
      </c>
      <c r="K97" s="11">
        <f>SUM(K99,K103,K107,K115)</f>
        <v>10521120</v>
      </c>
      <c r="L97" s="11" t="s">
        <v>23</v>
      </c>
    </row>
    <row r="98" spans="1:12" ht="39.950000000000003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489</v>
      </c>
      <c r="C107" s="9" t="s">
        <v>369</v>
      </c>
      <c r="D107" s="11">
        <f>SUM(D109:D111)</f>
        <v>6089400</v>
      </c>
      <c r="E107" s="11">
        <f>SUM(E109:E111)</f>
        <v>6089400</v>
      </c>
      <c r="F107" s="11" t="s">
        <v>23</v>
      </c>
      <c r="G107" s="11">
        <f>SUM(G109:G111)</f>
        <v>16610520</v>
      </c>
      <c r="H107" s="11">
        <f>SUM(H109:H111)</f>
        <v>16610520</v>
      </c>
      <c r="I107" s="11" t="s">
        <v>23</v>
      </c>
      <c r="J107" s="11">
        <f>SUM(J109:J111)</f>
        <v>10521120</v>
      </c>
      <c r="K107" s="11">
        <f>SUM(K109:K111)</f>
        <v>10521120</v>
      </c>
      <c r="L107" s="11" t="s">
        <v>23</v>
      </c>
    </row>
    <row r="108" spans="1:12" ht="39.950000000000003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490</v>
      </c>
      <c r="C109" s="9" t="s">
        <v>491</v>
      </c>
      <c r="D109" s="11">
        <f>SUM(E109,F109)</f>
        <v>1089400</v>
      </c>
      <c r="E109" s="11">
        <v>1089400</v>
      </c>
      <c r="F109" s="11" t="s">
        <v>23</v>
      </c>
      <c r="G109" s="11">
        <f>SUM(H109,I109)</f>
        <v>1089400</v>
      </c>
      <c r="H109" s="11">
        <v>1089400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494</v>
      </c>
      <c r="C111" s="9" t="s">
        <v>495</v>
      </c>
      <c r="D111" s="11">
        <f>SUM(D112,D113,D114)</f>
        <v>5000000</v>
      </c>
      <c r="E111" s="11">
        <f>SUM(E112,E113,E114)</f>
        <v>5000000</v>
      </c>
      <c r="F111" s="11" t="s">
        <v>23</v>
      </c>
      <c r="G111" s="11">
        <f>SUM(G112,G113,G114)</f>
        <v>15521120</v>
      </c>
      <c r="H111" s="11">
        <f>SUM(H112,H113,H114)</f>
        <v>15521120</v>
      </c>
      <c r="I111" s="11" t="s">
        <v>23</v>
      </c>
      <c r="J111" s="11">
        <f>SUM(J112,J113,J114)</f>
        <v>10521120</v>
      </c>
      <c r="K111" s="11">
        <f>SUM(K112,K113,K114)</f>
        <v>10521120</v>
      </c>
      <c r="L111" s="11" t="s">
        <v>23</v>
      </c>
    </row>
    <row r="112" spans="1:12" ht="39.950000000000003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498</v>
      </c>
      <c r="C114" s="9"/>
      <c r="D114" s="11">
        <f>SUM(E114,F114)</f>
        <v>5000000</v>
      </c>
      <c r="E114" s="11">
        <f>5000000-SUM(E113,E116)</f>
        <v>5000000</v>
      </c>
      <c r="F114" s="11" t="s">
        <v>23</v>
      </c>
      <c r="G114" s="11">
        <f>SUM(H114,I114)</f>
        <v>15521120</v>
      </c>
      <c r="H114" s="11">
        <f>15521120-SUM(H113,H116)</f>
        <v>15521120</v>
      </c>
      <c r="I114" s="11" t="s">
        <v>23</v>
      </c>
      <c r="J114" s="11">
        <f>SUM(K114,L114)</f>
        <v>10521120</v>
      </c>
      <c r="K114" s="11">
        <f>10521120-SUM(K113,K116)</f>
        <v>10521120</v>
      </c>
      <c r="L114" s="11" t="s">
        <v>23</v>
      </c>
    </row>
    <row r="115" spans="1:12" ht="39.950000000000003" customHeight="1">
      <c r="A115" s="9">
        <v>4540</v>
      </c>
      <c r="B115" s="10" t="s">
        <v>499</v>
      </c>
      <c r="C115" s="9" t="s">
        <v>369</v>
      </c>
      <c r="D115" s="11">
        <f>SUM(D117:D119)</f>
        <v>9000000</v>
      </c>
      <c r="E115" s="11">
        <f>SUM(E117:E119)</f>
        <v>9000000</v>
      </c>
      <c r="F115" s="11" t="s">
        <v>23</v>
      </c>
      <c r="G115" s="11">
        <f>SUM(G117:G119)</f>
        <v>9000000</v>
      </c>
      <c r="H115" s="11">
        <f>SUM(H117:H119)</f>
        <v>9000000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504</v>
      </c>
      <c r="C119" s="9" t="s">
        <v>505</v>
      </c>
      <c r="D119" s="11">
        <f>SUM(D120,D121,D122)</f>
        <v>9000000</v>
      </c>
      <c r="E119" s="11">
        <f>SUM(E120,E121,E122)</f>
        <v>9000000</v>
      </c>
      <c r="F119" s="11" t="s">
        <v>23</v>
      </c>
      <c r="G119" s="11">
        <f>SUM(G120,G121,G122)</f>
        <v>9000000</v>
      </c>
      <c r="H119" s="11">
        <f>SUM(H120,H121,H122)</f>
        <v>9000000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498</v>
      </c>
      <c r="C122" s="9"/>
      <c r="D122" s="11">
        <f>SUM(E122,F122)</f>
        <v>9000000</v>
      </c>
      <c r="E122" s="11">
        <v>9000000</v>
      </c>
      <c r="F122" s="11" t="s">
        <v>23</v>
      </c>
      <c r="G122" s="11">
        <f>SUM(H122,I122)</f>
        <v>9000000</v>
      </c>
      <c r="H122" s="11">
        <v>9000000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507</v>
      </c>
      <c r="C123" s="9" t="s">
        <v>369</v>
      </c>
      <c r="D123" s="11">
        <f>SUM(D125,D129,D135)</f>
        <v>11000000</v>
      </c>
      <c r="E123" s="11">
        <f>SUM(E125,E129,E135)</f>
        <v>11000000</v>
      </c>
      <c r="F123" s="11" t="s">
        <v>23</v>
      </c>
      <c r="G123" s="11">
        <f>SUM(G125,G129,G135)</f>
        <v>12312090</v>
      </c>
      <c r="H123" s="11">
        <f>SUM(H125,H129,H135)</f>
        <v>12312090</v>
      </c>
      <c r="I123" s="11" t="s">
        <v>23</v>
      </c>
      <c r="J123" s="11">
        <f>SUM(J125,J129,J135)</f>
        <v>2670155.5</v>
      </c>
      <c r="K123" s="11">
        <f>SUM(K125,K129,K135)</f>
        <v>2670155.5</v>
      </c>
      <c r="L123" s="11" t="s">
        <v>23</v>
      </c>
    </row>
    <row r="124" spans="1:12" ht="39.950000000000003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513</v>
      </c>
      <c r="C129" s="9" t="s">
        <v>369</v>
      </c>
      <c r="D129" s="11">
        <f>SUM(D131:D134)</f>
        <v>11000000</v>
      </c>
      <c r="E129" s="11">
        <f>SUM(E131:E134)</f>
        <v>11000000</v>
      </c>
      <c r="F129" s="11" t="s">
        <v>23</v>
      </c>
      <c r="G129" s="11">
        <f>SUM(G131:G134)</f>
        <v>12312090</v>
      </c>
      <c r="H129" s="11">
        <f>SUM(H131:H134)</f>
        <v>12312090</v>
      </c>
      <c r="I129" s="11" t="s">
        <v>23</v>
      </c>
      <c r="J129" s="11">
        <f>SUM(J131:J134)</f>
        <v>2670155.5</v>
      </c>
      <c r="K129" s="11">
        <f>SUM(K131:K134)</f>
        <v>2670155.5</v>
      </c>
      <c r="L129" s="11" t="s">
        <v>23</v>
      </c>
    </row>
    <row r="130" spans="1:12" ht="39.950000000000003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>
      <c r="A132" s="9">
        <v>4632</v>
      </c>
      <c r="B132" s="10" t="s">
        <v>517</v>
      </c>
      <c r="C132" s="9" t="s">
        <v>518</v>
      </c>
      <c r="D132" s="11">
        <f>SUM(E132,F132)</f>
        <v>0</v>
      </c>
      <c r="E132" s="11">
        <v>0</v>
      </c>
      <c r="F132" s="11" t="s">
        <v>23</v>
      </c>
      <c r="G132" s="11">
        <f>SUM(H132,I132)</f>
        <v>0</v>
      </c>
      <c r="H132" s="11">
        <v>0</v>
      </c>
      <c r="I132" s="11" t="s">
        <v>23</v>
      </c>
      <c r="J132" s="11">
        <f>SUM(K132,L132)</f>
        <v>0</v>
      </c>
      <c r="K132" s="11">
        <v>0</v>
      </c>
      <c r="L132" s="11" t="s">
        <v>23</v>
      </c>
    </row>
    <row r="133" spans="1:12" ht="39.950000000000003" customHeight="1">
      <c r="A133" s="9">
        <v>4633</v>
      </c>
      <c r="B133" s="10" t="s">
        <v>519</v>
      </c>
      <c r="C133" s="9" t="s">
        <v>520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39.950000000000003" customHeight="1">
      <c r="A134" s="9">
        <v>4634</v>
      </c>
      <c r="B134" s="10" t="s">
        <v>521</v>
      </c>
      <c r="C134" s="9" t="s">
        <v>522</v>
      </c>
      <c r="D134" s="11">
        <f>SUM(E134,F134)</f>
        <v>11000000</v>
      </c>
      <c r="E134" s="11">
        <v>11000000</v>
      </c>
      <c r="F134" s="11" t="s">
        <v>23</v>
      </c>
      <c r="G134" s="11">
        <f>SUM(H134,I134)</f>
        <v>12312090</v>
      </c>
      <c r="H134" s="11">
        <v>12312090</v>
      </c>
      <c r="I134" s="11" t="s">
        <v>23</v>
      </c>
      <c r="J134" s="11">
        <f>SUM(K134,L134)</f>
        <v>2670155.5</v>
      </c>
      <c r="K134" s="11">
        <v>2670155.5</v>
      </c>
      <c r="L134" s="11" t="s">
        <v>23</v>
      </c>
    </row>
    <row r="135" spans="1:12" ht="39.950000000000003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97453110.599999994</v>
      </c>
      <c r="E138" s="11">
        <f t="shared" si="11"/>
        <v>250332724.5</v>
      </c>
      <c r="F138" s="11">
        <f t="shared" si="11"/>
        <v>0</v>
      </c>
      <c r="G138" s="11">
        <f t="shared" si="11"/>
        <v>135115376.09999999</v>
      </c>
      <c r="H138" s="11">
        <f t="shared" si="11"/>
        <v>324994990</v>
      </c>
      <c r="I138" s="11">
        <f t="shared" si="11"/>
        <v>0</v>
      </c>
      <c r="J138" s="11">
        <f t="shared" si="11"/>
        <v>2045701.8</v>
      </c>
      <c r="K138" s="11">
        <f t="shared" si="11"/>
        <v>2045701.8</v>
      </c>
      <c r="L138" s="11">
        <f t="shared" si="11"/>
        <v>0</v>
      </c>
    </row>
    <row r="139" spans="1:12" ht="39.950000000000003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527</v>
      </c>
      <c r="C140" s="9" t="s">
        <v>369</v>
      </c>
      <c r="D140" s="11">
        <f>SUM(D142:D143)</f>
        <v>10500000</v>
      </c>
      <c r="E140" s="11">
        <f>SUM(E142:E143)</f>
        <v>10500000</v>
      </c>
      <c r="F140" s="11" t="s">
        <v>23</v>
      </c>
      <c r="G140" s="11">
        <f>SUM(G142:G143)</f>
        <v>10500000</v>
      </c>
      <c r="H140" s="11">
        <f>SUM(H142:H143)</f>
        <v>10500000</v>
      </c>
      <c r="I140" s="11" t="s">
        <v>23</v>
      </c>
      <c r="J140" s="11">
        <f>SUM(J142:J143)</f>
        <v>900000</v>
      </c>
      <c r="K140" s="11">
        <f>SUM(K142:K143)</f>
        <v>900000</v>
      </c>
      <c r="L140" s="11" t="s">
        <v>23</v>
      </c>
    </row>
    <row r="141" spans="1:12" ht="39.950000000000003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530</v>
      </c>
      <c r="C143" s="9" t="s">
        <v>531</v>
      </c>
      <c r="D143" s="11">
        <f>SUM(E143,F143)</f>
        <v>10500000</v>
      </c>
      <c r="E143" s="11">
        <v>10500000</v>
      </c>
      <c r="F143" s="11" t="s">
        <v>23</v>
      </c>
      <c r="G143" s="11">
        <f>SUM(H143,I143)</f>
        <v>10500000</v>
      </c>
      <c r="H143" s="11">
        <v>10500000</v>
      </c>
      <c r="I143" s="11" t="s">
        <v>23</v>
      </c>
      <c r="J143" s="11">
        <f>SUM(K143,L143)</f>
        <v>900000</v>
      </c>
      <c r="K143" s="11">
        <v>900000</v>
      </c>
      <c r="L143" s="11" t="s">
        <v>23</v>
      </c>
    </row>
    <row r="144" spans="1:12" ht="39.950000000000003" customHeight="1">
      <c r="A144" s="9">
        <v>4720</v>
      </c>
      <c r="B144" s="10" t="s">
        <v>532</v>
      </c>
      <c r="C144" s="9" t="s">
        <v>369</v>
      </c>
      <c r="D144" s="11">
        <f>SUM(D146:D149)</f>
        <v>2000000</v>
      </c>
      <c r="E144" s="11">
        <f>SUM(E146:E149)</f>
        <v>2000000</v>
      </c>
      <c r="F144" s="11" t="s">
        <v>23</v>
      </c>
      <c r="G144" s="11">
        <f>SUM(G146:G149)</f>
        <v>2000000</v>
      </c>
      <c r="H144" s="11">
        <f>SUM(H146:H149)</f>
        <v>2000000</v>
      </c>
      <c r="I144" s="11" t="s">
        <v>23</v>
      </c>
      <c r="J144" s="11">
        <f>SUM(J146:J149)</f>
        <v>1145701.8</v>
      </c>
      <c r="K144" s="11">
        <f>SUM(K146:K149)</f>
        <v>1145701.8</v>
      </c>
      <c r="L144" s="11" t="s">
        <v>23</v>
      </c>
    </row>
    <row r="145" spans="1:12" ht="39.950000000000003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>
      <c r="A148" s="9">
        <v>4723</v>
      </c>
      <c r="B148" s="10" t="s">
        <v>537</v>
      </c>
      <c r="C148" s="9" t="s">
        <v>538</v>
      </c>
      <c r="D148" s="11">
        <f>SUM(E148,F148)</f>
        <v>2000000</v>
      </c>
      <c r="E148" s="11">
        <v>2000000</v>
      </c>
      <c r="F148" s="11" t="s">
        <v>23</v>
      </c>
      <c r="G148" s="11">
        <f>SUM(H148,I148)</f>
        <v>2000000</v>
      </c>
      <c r="H148" s="11">
        <v>2000000</v>
      </c>
      <c r="I148" s="11" t="s">
        <v>23</v>
      </c>
      <c r="J148" s="11">
        <f>SUM(K148,L148)</f>
        <v>1145701.8</v>
      </c>
      <c r="K148" s="11">
        <v>1145701.8</v>
      </c>
      <c r="L148" s="11" t="s">
        <v>23</v>
      </c>
    </row>
    <row r="149" spans="1:12" ht="39.950000000000003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552</v>
      </c>
      <c r="C160" s="9" t="s">
        <v>369</v>
      </c>
      <c r="D160" s="11">
        <f>SUM(D162)</f>
        <v>0</v>
      </c>
      <c r="E160" s="11">
        <f>SUM(E162)</f>
        <v>0</v>
      </c>
      <c r="F160" s="11" t="s">
        <v>23</v>
      </c>
      <c r="G160" s="11">
        <f>SUM(G162)</f>
        <v>0</v>
      </c>
      <c r="H160" s="11">
        <f>SUM(H162)</f>
        <v>0</v>
      </c>
      <c r="I160" s="11" t="s">
        <v>23</v>
      </c>
      <c r="J160" s="11">
        <f>SUM(J162)</f>
        <v>0</v>
      </c>
      <c r="K160" s="11">
        <f>SUM(K162)</f>
        <v>0</v>
      </c>
      <c r="L160" s="11" t="s">
        <v>23</v>
      </c>
    </row>
    <row r="161" spans="1:12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553</v>
      </c>
      <c r="C162" s="9" t="s">
        <v>554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39.950000000000003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84953110.599999994</v>
      </c>
      <c r="E163" s="11">
        <f t="shared" si="12"/>
        <v>237832724.5</v>
      </c>
      <c r="F163" s="11">
        <f t="shared" si="12"/>
        <v>0</v>
      </c>
      <c r="G163" s="11">
        <f t="shared" si="12"/>
        <v>122615376.09999999</v>
      </c>
      <c r="H163" s="11">
        <f t="shared" si="12"/>
        <v>312494990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556</v>
      </c>
      <c r="C165" s="9" t="s">
        <v>557</v>
      </c>
      <c r="D165" s="11">
        <v>84953110.599999994</v>
      </c>
      <c r="E165" s="11">
        <v>237832724.5</v>
      </c>
      <c r="F165" s="11">
        <v>0</v>
      </c>
      <c r="G165" s="11">
        <v>122615376.09999999</v>
      </c>
      <c r="H165" s="11">
        <v>312494990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>
      <c r="A166" s="9">
        <v>4772</v>
      </c>
      <c r="B166" s="10" t="s">
        <v>558</v>
      </c>
      <c r="C166" s="9" t="s">
        <v>369</v>
      </c>
      <c r="D166" s="11">
        <f>SUM(E166,F166)</f>
        <v>152879613.90000001</v>
      </c>
      <c r="E166" s="11">
        <v>152879613.90000001</v>
      </c>
      <c r="F166" s="11" t="s">
        <v>23</v>
      </c>
      <c r="G166" s="11">
        <f>SUM(H166,I166)</f>
        <v>189879613.90000001</v>
      </c>
      <c r="H166" s="11">
        <v>189879613.90000001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739380221.70000005</v>
      </c>
      <c r="E167" s="11" t="s">
        <v>23</v>
      </c>
      <c r="F167" s="11">
        <f>SUM(F169,F187,F193,F196,F202)</f>
        <v>739380221.70000005</v>
      </c>
      <c r="G167" s="11">
        <f>SUM(G169,G187,G193,G196,G202)</f>
        <v>776380221.70000005</v>
      </c>
      <c r="H167" s="11" t="s">
        <v>23</v>
      </c>
      <c r="I167" s="11">
        <f>SUM(I169,I187,I193,I196,I202)</f>
        <v>776380221.70000005</v>
      </c>
      <c r="J167" s="11">
        <f>SUM(J169,J187,J193,J196,J202)</f>
        <v>95033267</v>
      </c>
      <c r="K167" s="11" t="s">
        <v>23</v>
      </c>
      <c r="L167" s="11">
        <f>SUM(L169,L187,L193,L196,L202)</f>
        <v>95033267</v>
      </c>
    </row>
    <row r="168" spans="1:12" ht="39.950000000000003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560</v>
      </c>
      <c r="C169" s="9" t="s">
        <v>369</v>
      </c>
      <c r="D169" s="11">
        <f>SUM(D171,D176,D181)</f>
        <v>738880221.70000005</v>
      </c>
      <c r="E169" s="11" t="s">
        <v>23</v>
      </c>
      <c r="F169" s="11">
        <f>SUM(F171,F176,F181)</f>
        <v>738880221.70000005</v>
      </c>
      <c r="G169" s="11">
        <f>SUM(G171,G176,G181)</f>
        <v>775880221.70000005</v>
      </c>
      <c r="H169" s="11" t="s">
        <v>23</v>
      </c>
      <c r="I169" s="11">
        <f>SUM(I171,I176,I181)</f>
        <v>775880221.70000005</v>
      </c>
      <c r="J169" s="11">
        <f>SUM(J171,J176,J181)</f>
        <v>95033267</v>
      </c>
      <c r="K169" s="11" t="s">
        <v>23</v>
      </c>
      <c r="L169" s="11">
        <f>SUM(L171,L176,L181)</f>
        <v>95033267</v>
      </c>
    </row>
    <row r="170" spans="1:12" ht="39.950000000000003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561</v>
      </c>
      <c r="C171" s="9" t="s">
        <v>369</v>
      </c>
      <c r="D171" s="11">
        <f>SUM(D173:D175)</f>
        <v>701380221.70000005</v>
      </c>
      <c r="E171" s="11" t="s">
        <v>23</v>
      </c>
      <c r="F171" s="11">
        <f>SUM(F173:F175)</f>
        <v>701380221.70000005</v>
      </c>
      <c r="G171" s="11">
        <f>SUM(G173:G175)</f>
        <v>738380221.70000005</v>
      </c>
      <c r="H171" s="11" t="s">
        <v>23</v>
      </c>
      <c r="I171" s="11">
        <f>SUM(I173:I175)</f>
        <v>738380221.70000005</v>
      </c>
      <c r="J171" s="11">
        <f>SUM(J173:J175)</f>
        <v>91063267</v>
      </c>
      <c r="K171" s="11" t="s">
        <v>23</v>
      </c>
      <c r="L171" s="11">
        <f>SUM(L173:L175)</f>
        <v>91063267</v>
      </c>
    </row>
    <row r="172" spans="1:12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564</v>
      </c>
      <c r="C174" s="9" t="s">
        <v>565</v>
      </c>
      <c r="D174" s="11">
        <f>SUM(E174,F174)</f>
        <v>0</v>
      </c>
      <c r="E174" s="11" t="s">
        <v>23</v>
      </c>
      <c r="F174" s="11">
        <v>0</v>
      </c>
      <c r="G174" s="11">
        <f>SUM(H174,I174)</f>
        <v>0</v>
      </c>
      <c r="H174" s="11" t="s">
        <v>23</v>
      </c>
      <c r="I174" s="11">
        <v>0</v>
      </c>
      <c r="J174" s="11">
        <f>SUM(K174,L174)</f>
        <v>0</v>
      </c>
      <c r="K174" s="11" t="s">
        <v>23</v>
      </c>
      <c r="L174" s="11">
        <v>0</v>
      </c>
    </row>
    <row r="175" spans="1:12" ht="39.950000000000003" customHeight="1">
      <c r="A175" s="9">
        <v>5113</v>
      </c>
      <c r="B175" s="10" t="s">
        <v>566</v>
      </c>
      <c r="C175" s="9" t="s">
        <v>567</v>
      </c>
      <c r="D175" s="11">
        <f>SUM(E175,F175)</f>
        <v>701380221.70000005</v>
      </c>
      <c r="E175" s="11" t="s">
        <v>23</v>
      </c>
      <c r="F175" s="11">
        <v>701380221.70000005</v>
      </c>
      <c r="G175" s="11">
        <f>SUM(H175,I175)</f>
        <v>738380221.70000005</v>
      </c>
      <c r="H175" s="11" t="s">
        <v>23</v>
      </c>
      <c r="I175" s="11">
        <v>738380221.70000005</v>
      </c>
      <c r="J175" s="11">
        <f>SUM(K175,L175)</f>
        <v>91063267</v>
      </c>
      <c r="K175" s="11" t="s">
        <v>23</v>
      </c>
      <c r="L175" s="11">
        <v>91063267</v>
      </c>
    </row>
    <row r="176" spans="1:12" ht="39.950000000000003" customHeight="1">
      <c r="A176" s="9">
        <v>5120</v>
      </c>
      <c r="B176" s="10" t="s">
        <v>568</v>
      </c>
      <c r="C176" s="9" t="s">
        <v>369</v>
      </c>
      <c r="D176" s="11">
        <f>SUM(D178:D180)</f>
        <v>18000000</v>
      </c>
      <c r="E176" s="11" t="s">
        <v>23</v>
      </c>
      <c r="F176" s="11">
        <f>SUM(F178:F180)</f>
        <v>18000000</v>
      </c>
      <c r="G176" s="11">
        <f>SUM(G178:G180)</f>
        <v>18000000</v>
      </c>
      <c r="H176" s="11" t="s">
        <v>23</v>
      </c>
      <c r="I176" s="11">
        <f>SUM(I178:I180)</f>
        <v>18000000</v>
      </c>
      <c r="J176" s="11">
        <f>SUM(J178:J180)</f>
        <v>1580000</v>
      </c>
      <c r="K176" s="11" t="s">
        <v>23</v>
      </c>
      <c r="L176" s="11">
        <f>SUM(L178:L180)</f>
        <v>1580000</v>
      </c>
    </row>
    <row r="177" spans="1:12" ht="39.950000000000003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569</v>
      </c>
      <c r="C178" s="9" t="s">
        <v>570</v>
      </c>
      <c r="D178" s="11">
        <f>SUM(E178,F178)</f>
        <v>0</v>
      </c>
      <c r="E178" s="11" t="s">
        <v>23</v>
      </c>
      <c r="F178" s="11">
        <v>0</v>
      </c>
      <c r="G178" s="11">
        <f>SUM(H178,I178)</f>
        <v>0</v>
      </c>
      <c r="H178" s="11" t="s">
        <v>23</v>
      </c>
      <c r="I178" s="11">
        <v>0</v>
      </c>
      <c r="J178" s="11">
        <f>SUM(K178,L178)</f>
        <v>0</v>
      </c>
      <c r="K178" s="11" t="s">
        <v>23</v>
      </c>
      <c r="L178" s="11">
        <v>0</v>
      </c>
    </row>
    <row r="179" spans="1:12" ht="39.950000000000003" customHeight="1">
      <c r="A179" s="9">
        <v>5122</v>
      </c>
      <c r="B179" s="10" t="s">
        <v>571</v>
      </c>
      <c r="C179" s="9" t="s">
        <v>572</v>
      </c>
      <c r="D179" s="11">
        <f>SUM(E179,F179)</f>
        <v>16000000</v>
      </c>
      <c r="E179" s="11" t="s">
        <v>23</v>
      </c>
      <c r="F179" s="11">
        <v>16000000</v>
      </c>
      <c r="G179" s="11">
        <f>SUM(H179,I179)</f>
        <v>16000000</v>
      </c>
      <c r="H179" s="11" t="s">
        <v>23</v>
      </c>
      <c r="I179" s="11">
        <v>16000000</v>
      </c>
      <c r="J179" s="11">
        <f>SUM(K179,L179)</f>
        <v>1235000</v>
      </c>
      <c r="K179" s="11" t="s">
        <v>23</v>
      </c>
      <c r="L179" s="11">
        <v>1235000</v>
      </c>
    </row>
    <row r="180" spans="1:12" ht="39.950000000000003" customHeight="1">
      <c r="A180" s="9">
        <v>5123</v>
      </c>
      <c r="B180" s="10" t="s">
        <v>573</v>
      </c>
      <c r="C180" s="9" t="s">
        <v>574</v>
      </c>
      <c r="D180" s="11">
        <f>SUM(E180,F180)</f>
        <v>2000000</v>
      </c>
      <c r="E180" s="11" t="s">
        <v>23</v>
      </c>
      <c r="F180" s="11">
        <v>2000000</v>
      </c>
      <c r="G180" s="11">
        <f>SUM(H180,I180)</f>
        <v>2000000</v>
      </c>
      <c r="H180" s="11" t="s">
        <v>23</v>
      </c>
      <c r="I180" s="11">
        <v>2000000</v>
      </c>
      <c r="J180" s="11">
        <f>SUM(K180,L180)</f>
        <v>345000</v>
      </c>
      <c r="K180" s="11" t="s">
        <v>23</v>
      </c>
      <c r="L180" s="11">
        <v>345000</v>
      </c>
    </row>
    <row r="181" spans="1:12" ht="39.950000000000003" customHeight="1">
      <c r="A181" s="9">
        <v>5130</v>
      </c>
      <c r="B181" s="10" t="s">
        <v>575</v>
      </c>
      <c r="C181" s="9" t="s">
        <v>369</v>
      </c>
      <c r="D181" s="11">
        <f>SUM(D183:D186)</f>
        <v>19500000</v>
      </c>
      <c r="E181" s="11" t="s">
        <v>23</v>
      </c>
      <c r="F181" s="11">
        <f>SUM(F183:F186)</f>
        <v>19500000</v>
      </c>
      <c r="G181" s="11">
        <f>SUM(G183:G186)</f>
        <v>19500000</v>
      </c>
      <c r="H181" s="11" t="s">
        <v>23</v>
      </c>
      <c r="I181" s="11">
        <f>SUM(I183:I186)</f>
        <v>19500000</v>
      </c>
      <c r="J181" s="11">
        <f>SUM(J183:J186)</f>
        <v>2390000</v>
      </c>
      <c r="K181" s="11" t="s">
        <v>23</v>
      </c>
      <c r="L181" s="11">
        <f>SUM(L183:L186)</f>
        <v>2390000</v>
      </c>
    </row>
    <row r="182" spans="1:12" ht="39.950000000000003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576</v>
      </c>
      <c r="C183" s="9" t="s">
        <v>577</v>
      </c>
      <c r="D183" s="11">
        <f>SUM(E183,F183)</f>
        <v>1500000</v>
      </c>
      <c r="E183" s="11" t="s">
        <v>23</v>
      </c>
      <c r="F183" s="11">
        <v>1500000</v>
      </c>
      <c r="G183" s="11">
        <f>SUM(H183,I183)</f>
        <v>1500000</v>
      </c>
      <c r="H183" s="11" t="s">
        <v>23</v>
      </c>
      <c r="I183" s="11">
        <v>1500000</v>
      </c>
      <c r="J183" s="11">
        <f>SUM(K183,L183)</f>
        <v>0</v>
      </c>
      <c r="K183" s="11" t="s">
        <v>23</v>
      </c>
      <c r="L183" s="11">
        <v>0</v>
      </c>
    </row>
    <row r="184" spans="1:12" ht="39.950000000000003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582</v>
      </c>
      <c r="C186" s="9" t="s">
        <v>583</v>
      </c>
      <c r="D186" s="11">
        <f>SUM(E186,F186)</f>
        <v>18000000</v>
      </c>
      <c r="E186" s="11" t="s">
        <v>23</v>
      </c>
      <c r="F186" s="11">
        <v>18000000</v>
      </c>
      <c r="G186" s="11">
        <f>SUM(H186,I186)</f>
        <v>18000000</v>
      </c>
      <c r="H186" s="11" t="s">
        <v>23</v>
      </c>
      <c r="I186" s="11">
        <v>18000000</v>
      </c>
      <c r="J186" s="11">
        <f>SUM(K186,L186)</f>
        <v>2390000</v>
      </c>
      <c r="K186" s="11" t="s">
        <v>23</v>
      </c>
      <c r="L186" s="11">
        <v>2390000</v>
      </c>
    </row>
    <row r="187" spans="1:12" ht="39.950000000000003" customHeight="1">
      <c r="A187" s="9">
        <v>5200</v>
      </c>
      <c r="B187" s="10" t="s">
        <v>584</v>
      </c>
      <c r="C187" s="9" t="s">
        <v>369</v>
      </c>
      <c r="D187" s="11">
        <f>SUM(D189:D192)</f>
        <v>500000</v>
      </c>
      <c r="E187" s="11" t="s">
        <v>23</v>
      </c>
      <c r="F187" s="11">
        <f>SUM(F189:F192)</f>
        <v>500000</v>
      </c>
      <c r="G187" s="11">
        <f>SUM(G189:G192)</f>
        <v>500000</v>
      </c>
      <c r="H187" s="11" t="s">
        <v>23</v>
      </c>
      <c r="I187" s="11">
        <f>SUM(I189:I192)</f>
        <v>500000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587</v>
      </c>
      <c r="C190" s="9" t="s">
        <v>588</v>
      </c>
      <c r="D190" s="11">
        <f>SUM(E190,F190)</f>
        <v>500000</v>
      </c>
      <c r="E190" s="11" t="s">
        <v>23</v>
      </c>
      <c r="F190" s="11">
        <v>500000</v>
      </c>
      <c r="G190" s="11">
        <f>SUM(H190,I190)</f>
        <v>500000</v>
      </c>
      <c r="H190" s="11" t="s">
        <v>23</v>
      </c>
      <c r="I190" s="11">
        <v>500000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6000</v>
      </c>
      <c r="B205" s="10" t="s">
        <v>607</v>
      </c>
      <c r="C205" s="9" t="s">
        <v>369</v>
      </c>
      <c r="D205" s="11">
        <f>SUM(D207,D215,D220,D223)</f>
        <v>-380000000</v>
      </c>
      <c r="E205" s="11" t="s">
        <v>23</v>
      </c>
      <c r="F205" s="11">
        <f>SUM(F207,F215,F220,F223)</f>
        <v>-380000000</v>
      </c>
      <c r="G205" s="11">
        <f>SUM(G207,G215,G220,G223)</f>
        <v>-380000000</v>
      </c>
      <c r="H205" s="11" t="s">
        <v>23</v>
      </c>
      <c r="I205" s="11">
        <f>SUM(I207,I215,I220,I223)</f>
        <v>-380000000</v>
      </c>
      <c r="J205" s="11">
        <f>SUM(J207,J215,J220,J223)</f>
        <v>-15206898</v>
      </c>
      <c r="K205" s="11" t="s">
        <v>23</v>
      </c>
      <c r="L205" s="11">
        <f>SUM(L207,L215,L220,L223)</f>
        <v>-15206898</v>
      </c>
    </row>
    <row r="206" spans="1:12" ht="39.950000000000003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>
      <c r="A207" s="9">
        <v>6100</v>
      </c>
      <c r="B207" s="10" t="s">
        <v>608</v>
      </c>
      <c r="C207" s="9" t="s">
        <v>369</v>
      </c>
      <c r="D207" s="11">
        <f>SUM(D209:D211)</f>
        <v>0</v>
      </c>
      <c r="E207" s="11" t="s">
        <v>23</v>
      </c>
      <c r="F207" s="11">
        <f>SUM(F209:F211)</f>
        <v>0</v>
      </c>
      <c r="G207" s="11">
        <f>SUM(G209:G211)</f>
        <v>0</v>
      </c>
      <c r="H207" s="11" t="s">
        <v>23</v>
      </c>
      <c r="I207" s="11">
        <f>SUM(I209:I211)</f>
        <v>0</v>
      </c>
      <c r="J207" s="11">
        <f>SUM(J209:J211)</f>
        <v>-12889872</v>
      </c>
      <c r="K207" s="11" t="s">
        <v>23</v>
      </c>
      <c r="L207" s="11">
        <f>SUM(L209:L211)</f>
        <v>-12889872</v>
      </c>
    </row>
    <row r="208" spans="1:12" ht="39.950000000000003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-11661750</v>
      </c>
      <c r="K209" s="11" t="s">
        <v>23</v>
      </c>
      <c r="L209" s="11">
        <v>-11661750</v>
      </c>
    </row>
    <row r="210" spans="1:12" ht="39.950000000000003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>
      <c r="A211" s="9">
        <v>6130</v>
      </c>
      <c r="B211" s="10" t="s">
        <v>613</v>
      </c>
      <c r="C211" s="9" t="s">
        <v>614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-1228122</v>
      </c>
      <c r="K211" s="11" t="s">
        <v>23</v>
      </c>
      <c r="L211" s="11">
        <v>-1228122</v>
      </c>
    </row>
    <row r="212" spans="1:12" ht="39.950000000000003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6400</v>
      </c>
      <c r="B223" s="10" t="s">
        <v>628</v>
      </c>
      <c r="C223" s="9" t="s">
        <v>369</v>
      </c>
      <c r="D223" s="11">
        <f>SUM(D225:D228)</f>
        <v>-380000000</v>
      </c>
      <c r="E223" s="11" t="s">
        <v>23</v>
      </c>
      <c r="F223" s="11">
        <f>SUM(F225:F228)</f>
        <v>-380000000</v>
      </c>
      <c r="G223" s="11">
        <f>SUM(G225:G228)</f>
        <v>-380000000</v>
      </c>
      <c r="H223" s="11" t="s">
        <v>23</v>
      </c>
      <c r="I223" s="11">
        <f>SUM(I225:I228)</f>
        <v>-380000000</v>
      </c>
      <c r="J223" s="11">
        <f>SUM(J225:J228)</f>
        <v>-2317026</v>
      </c>
      <c r="K223" s="11" t="s">
        <v>23</v>
      </c>
      <c r="L223" s="11">
        <f>SUM(L225:L228)</f>
        <v>-2317026</v>
      </c>
    </row>
    <row r="224" spans="1:12" ht="39.950000000000003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6410</v>
      </c>
      <c r="B225" s="10" t="s">
        <v>629</v>
      </c>
      <c r="C225" s="9" t="s">
        <v>630</v>
      </c>
      <c r="D225" s="11">
        <f>SUM(E225,F225)</f>
        <v>-380000000</v>
      </c>
      <c r="E225" s="11" t="s">
        <v>23</v>
      </c>
      <c r="F225" s="11">
        <v>-380000000</v>
      </c>
      <c r="G225" s="11">
        <f>SUM(H225,I225)</f>
        <v>-380000000</v>
      </c>
      <c r="H225" s="11" t="s">
        <v>23</v>
      </c>
      <c r="I225" s="11">
        <v>-380000000</v>
      </c>
      <c r="J225" s="11">
        <f>SUM(K225,L225)</f>
        <v>-2317026</v>
      </c>
      <c r="K225" s="11" t="s">
        <v>23</v>
      </c>
      <c r="L225" s="11">
        <v>-2317026</v>
      </c>
    </row>
    <row r="226" spans="1:12" ht="39.950000000000003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>
      <selection sqref="A1:K1"/>
    </sheetView>
  </sheetViews>
  <sheetFormatPr defaultRowHeight="15"/>
  <cols>
    <col min="1" max="1" width="7.7109375" style="1" customWidth="1"/>
    <col min="2" max="2" width="47.7109375" style="1" customWidth="1"/>
    <col min="3" max="4" width="19.140625" style="1" hidden="1" customWidth="1"/>
    <col min="5" max="5" width="0.140625" style="1" customWidth="1"/>
    <col min="6" max="14" width="19.140625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642</v>
      </c>
      <c r="C12" s="11">
        <f>SUM(D12:E12)</f>
        <v>-4340410.5999999642</v>
      </c>
      <c r="D12" s="11">
        <f>Ekamutner!E12-Gorcarnakan_caxs!G12</f>
        <v>100779975.5</v>
      </c>
      <c r="E12" s="11">
        <f>Ekamutner!F12-Gorcarnakan_caxs!H12</f>
        <v>-105120386.09999996</v>
      </c>
      <c r="F12" s="11">
        <f>SUM(G12:H12)</f>
        <v>-105120386.09999996</v>
      </c>
      <c r="G12" s="11">
        <f>Ekamutner!H12-Gorcarnakan_caxs!J12</f>
        <v>0</v>
      </c>
      <c r="H12" s="11">
        <f>Ekamutner!I12-Gorcarnakan_caxs!K12</f>
        <v>-105120386.09999996</v>
      </c>
      <c r="I12" s="11">
        <f>SUM(J12:K12)</f>
        <v>15399293.50000003</v>
      </c>
      <c r="J12" s="11">
        <f>Ekamutner!K12-Gorcarnakan_caxs!M12</f>
        <v>95225662.50000003</v>
      </c>
      <c r="K12" s="11">
        <f>Ekamutner!L12-Gorcarnakan_caxs!N12</f>
        <v>-79826369</v>
      </c>
    </row>
    <row r="16" spans="1:12" ht="39.950000000000003" customHeight="1">
      <c r="A16" s="2"/>
    </row>
    <row r="17" spans="1:11" ht="39.950000000000003" customHeight="1">
      <c r="A17" s="2"/>
      <c r="B17" s="10" t="s">
        <v>643</v>
      </c>
      <c r="C17" s="11">
        <f>C12+Dificiti_caxs!D12</f>
        <v>2.9802322387695313E-8</v>
      </c>
      <c r="D17" s="11">
        <f>D12+Dificiti_caxs!E12</f>
        <v>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2.9802322387695313E-8</v>
      </c>
      <c r="J17" s="11">
        <f>J12+Dificiti_caxs!K12</f>
        <v>0</v>
      </c>
      <c r="K17" s="11">
        <f>K12+Dificiti_caxs!L12</f>
        <v>0</v>
      </c>
    </row>
    <row r="18" spans="1:11" ht="39.950000000000003" customHeight="1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82" zoomScaleSheetLayoutView="100" workbookViewId="0">
      <selection sqref="A1:K1"/>
    </sheetView>
  </sheetViews>
  <sheetFormatPr defaultRowHeight="15"/>
  <cols>
    <col min="1" max="1" width="7.7109375" style="1" customWidth="1"/>
    <col min="2" max="2" width="47.7109375" style="1" customWidth="1"/>
    <col min="3" max="3" width="19.140625" style="1" customWidth="1"/>
    <col min="4" max="4" width="0.140625" style="1" hidden="1" customWidth="1"/>
    <col min="5" max="6" width="19.140625" style="1" hidden="1" customWidth="1"/>
    <col min="7" max="14" width="19.140625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653</v>
      </c>
      <c r="C12" s="9"/>
      <c r="D12" s="11">
        <f t="shared" ref="D12:L12" si="0">SUM(D14,D74)</f>
        <v>4340410.599999994</v>
      </c>
      <c r="E12" s="11">
        <f t="shared" si="0"/>
        <v>-100779975.5</v>
      </c>
      <c r="F12" s="11">
        <f t="shared" si="0"/>
        <v>105120386.09999999</v>
      </c>
      <c r="G12" s="11">
        <f t="shared" si="0"/>
        <v>105120386.09999999</v>
      </c>
      <c r="H12" s="11">
        <f t="shared" si="0"/>
        <v>0</v>
      </c>
      <c r="I12" s="11">
        <f t="shared" si="0"/>
        <v>105120386.09999999</v>
      </c>
      <c r="J12" s="11">
        <f t="shared" si="0"/>
        <v>-15399293.5</v>
      </c>
      <c r="K12" s="11">
        <f t="shared" si="0"/>
        <v>-95225662.5</v>
      </c>
      <c r="L12" s="11">
        <f t="shared" si="0"/>
        <v>79826369.000000015</v>
      </c>
    </row>
    <row r="13" spans="1:12" ht="39.950000000000003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654</v>
      </c>
      <c r="C14" s="9"/>
      <c r="D14" s="11">
        <f t="shared" ref="D14:L14" si="1">SUM(D16,D44)</f>
        <v>4340410.599999994</v>
      </c>
      <c r="E14" s="11">
        <f t="shared" si="1"/>
        <v>-100779975.5</v>
      </c>
      <c r="F14" s="11">
        <f t="shared" si="1"/>
        <v>105120386.09999999</v>
      </c>
      <c r="G14" s="11">
        <f t="shared" si="1"/>
        <v>105120386.09999999</v>
      </c>
      <c r="H14" s="11">
        <f t="shared" si="1"/>
        <v>0</v>
      </c>
      <c r="I14" s="11">
        <f t="shared" si="1"/>
        <v>105120386.09999999</v>
      </c>
      <c r="J14" s="11">
        <f t="shared" si="1"/>
        <v>-15399293.5</v>
      </c>
      <c r="K14" s="11">
        <f t="shared" si="1"/>
        <v>-95225662.5</v>
      </c>
      <c r="L14" s="11">
        <f t="shared" si="1"/>
        <v>79826369.000000015</v>
      </c>
    </row>
    <row r="15" spans="1:12" ht="39.950000000000003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677</v>
      </c>
      <c r="C44" s="9"/>
      <c r="D44" s="11">
        <f t="shared" ref="D44:L44" si="7">SUM(D46,D51,D55,D70,D71,D72)</f>
        <v>4340410.599999994</v>
      </c>
      <c r="E44" s="11">
        <f t="shared" si="7"/>
        <v>-100779975.5</v>
      </c>
      <c r="F44" s="11">
        <f t="shared" si="7"/>
        <v>105120386.09999999</v>
      </c>
      <c r="G44" s="11">
        <f t="shared" si="7"/>
        <v>105120386.09999999</v>
      </c>
      <c r="H44" s="11">
        <f t="shared" si="7"/>
        <v>0</v>
      </c>
      <c r="I44" s="11">
        <f t="shared" si="7"/>
        <v>105120386.09999999</v>
      </c>
      <c r="J44" s="11">
        <f t="shared" si="7"/>
        <v>-15399293.5</v>
      </c>
      <c r="K44" s="11">
        <f t="shared" si="7"/>
        <v>-95225662.5</v>
      </c>
      <c r="L44" s="11">
        <f t="shared" si="7"/>
        <v>79826369.000000015</v>
      </c>
    </row>
    <row r="45" spans="1:12" ht="39.950000000000003" customHeight="1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689</v>
      </c>
      <c r="C55" s="9"/>
      <c r="D55" s="11">
        <f>D57+D63-D60</f>
        <v>4340410.599999994</v>
      </c>
      <c r="E55" s="11">
        <f>E57+E63-E60</f>
        <v>-100779975.5</v>
      </c>
      <c r="F55" s="11">
        <f>F63</f>
        <v>105120386.09999999</v>
      </c>
      <c r="G55" s="11">
        <f>G57+G63-G60</f>
        <v>105120386.09999999</v>
      </c>
      <c r="H55" s="11">
        <f>H57+H63-H60</f>
        <v>0</v>
      </c>
      <c r="I55" s="11">
        <f>I63</f>
        <v>105120386.09999999</v>
      </c>
      <c r="J55" s="11">
        <f>J57+J63-J60</f>
        <v>206508393.80000001</v>
      </c>
      <c r="K55" s="11">
        <f>K57+K63-K60</f>
        <v>0</v>
      </c>
      <c r="L55" s="11">
        <f>L63</f>
        <v>206508393.80000001</v>
      </c>
    </row>
    <row r="56" spans="1:12" ht="39.950000000000003" customHeight="1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690</v>
      </c>
      <c r="C57" s="9" t="s">
        <v>691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100779975.5</v>
      </c>
      <c r="H57" s="11">
        <f>SUM(H61,H62)</f>
        <v>100779975.5</v>
      </c>
      <c r="I57" s="11" t="s">
        <v>23</v>
      </c>
      <c r="J57" s="11">
        <f>SUM(J61,J62)</f>
        <v>100779975.5</v>
      </c>
      <c r="K57" s="11">
        <f>SUM(K61,K62)</f>
        <v>100779975.5</v>
      </c>
      <c r="L57" s="11" t="s">
        <v>23</v>
      </c>
    </row>
    <row r="58" spans="1:12" ht="39.950000000000003" customHeight="1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692</v>
      </c>
      <c r="C59" s="9"/>
      <c r="D59" s="11">
        <f>SUM(E59,F59)</f>
        <v>-100779975.5</v>
      </c>
      <c r="E59" s="11">
        <v>-100779975.5</v>
      </c>
      <c r="F59" s="11" t="s">
        <v>23</v>
      </c>
      <c r="G59" s="11">
        <f>SUM(H59,I59)</f>
        <v>0</v>
      </c>
      <c r="H59" s="11">
        <v>0</v>
      </c>
      <c r="I59" s="11" t="s">
        <v>23</v>
      </c>
      <c r="J59" s="11">
        <f>SUM(K59,L59)</f>
        <v>0</v>
      </c>
      <c r="K59" s="11">
        <v>0</v>
      </c>
      <c r="L59" s="11" t="s">
        <v>23</v>
      </c>
    </row>
    <row r="60" spans="1:12" ht="39.950000000000003" customHeight="1">
      <c r="A60" s="9">
        <v>8193</v>
      </c>
      <c r="B60" s="10" t="s">
        <v>693</v>
      </c>
      <c r="C60" s="9"/>
      <c r="D60" s="11">
        <f>D57-D59</f>
        <v>100779975.5</v>
      </c>
      <c r="E60" s="11">
        <f>E57-E59</f>
        <v>100779975.5</v>
      </c>
      <c r="F60" s="11" t="s">
        <v>23</v>
      </c>
      <c r="G60" s="11">
        <f>G57-G59</f>
        <v>100779975.5</v>
      </c>
      <c r="H60" s="11">
        <f>H57-H59</f>
        <v>100779975.5</v>
      </c>
      <c r="I60" s="11" t="s">
        <v>23</v>
      </c>
      <c r="J60" s="11">
        <f>J57-J59</f>
        <v>100779975.5</v>
      </c>
      <c r="K60" s="11">
        <f>K57-K59</f>
        <v>100779975.5</v>
      </c>
      <c r="L60" s="11" t="s">
        <v>23</v>
      </c>
    </row>
    <row r="61" spans="1:12" ht="39.950000000000003" customHeight="1">
      <c r="A61" s="9">
        <v>8194</v>
      </c>
      <c r="B61" s="10" t="s">
        <v>694</v>
      </c>
      <c r="C61" s="9" t="s">
        <v>695</v>
      </c>
      <c r="D61" s="11">
        <f>SUM(E61,F61)</f>
        <v>0</v>
      </c>
      <c r="E61" s="11">
        <v>0</v>
      </c>
      <c r="F61" s="11" t="s">
        <v>23</v>
      </c>
      <c r="G61" s="11">
        <f>SUM(H61,I61)</f>
        <v>100779975.5</v>
      </c>
      <c r="H61" s="11">
        <v>100779975.5</v>
      </c>
      <c r="I61" s="11" t="s">
        <v>23</v>
      </c>
      <c r="J61" s="11">
        <f>SUM(K61,L61)</f>
        <v>100779975.5</v>
      </c>
      <c r="K61" s="11">
        <v>100779975.5</v>
      </c>
      <c r="L61" s="11" t="s">
        <v>23</v>
      </c>
    </row>
    <row r="62" spans="1:12" ht="39.950000000000003" customHeight="1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698</v>
      </c>
      <c r="C63" s="9" t="s">
        <v>699</v>
      </c>
      <c r="D63" s="11">
        <f t="shared" ref="D63:L63" si="9">SUM(D65,D69)</f>
        <v>105120386.09999999</v>
      </c>
      <c r="E63" s="11">
        <f t="shared" si="9"/>
        <v>0</v>
      </c>
      <c r="F63" s="11">
        <f t="shared" si="9"/>
        <v>105120386.09999999</v>
      </c>
      <c r="G63" s="11">
        <f t="shared" si="9"/>
        <v>105120386.09999999</v>
      </c>
      <c r="H63" s="11">
        <f t="shared" si="9"/>
        <v>0</v>
      </c>
      <c r="I63" s="11">
        <f t="shared" si="9"/>
        <v>105120386.09999999</v>
      </c>
      <c r="J63" s="11">
        <f t="shared" si="9"/>
        <v>206508393.80000001</v>
      </c>
      <c r="K63" s="11">
        <f t="shared" si="9"/>
        <v>0</v>
      </c>
      <c r="L63" s="11">
        <f t="shared" si="9"/>
        <v>206508393.80000001</v>
      </c>
    </row>
    <row r="64" spans="1:12" ht="39.950000000000003" customHeight="1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700</v>
      </c>
      <c r="C65" s="9"/>
      <c r="D65" s="11">
        <f>SUM(D67,D68)</f>
        <v>4340410.5999999996</v>
      </c>
      <c r="E65" s="11" t="s">
        <v>23</v>
      </c>
      <c r="F65" s="11">
        <f>SUM(F67,F68)</f>
        <v>4340410.5999999996</v>
      </c>
      <c r="G65" s="11">
        <f>SUM(G67,G68)</f>
        <v>4340410.5999999996</v>
      </c>
      <c r="H65" s="11" t="s">
        <v>23</v>
      </c>
      <c r="I65" s="11">
        <f>SUM(I67,I68)</f>
        <v>4340410.5999999996</v>
      </c>
      <c r="J65" s="11">
        <f>SUM(J67,J68)</f>
        <v>105728418.3</v>
      </c>
      <c r="K65" s="11" t="s">
        <v>23</v>
      </c>
      <c r="L65" s="11">
        <f>SUM(L67,L68)</f>
        <v>105728418.3</v>
      </c>
    </row>
    <row r="66" spans="1:12" ht="39.950000000000003" customHeight="1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701</v>
      </c>
      <c r="C67" s="9" t="s">
        <v>702</v>
      </c>
      <c r="D67" s="11">
        <f>SUM(E67,F67)</f>
        <v>4340410.5999999996</v>
      </c>
      <c r="E67" s="11" t="s">
        <v>23</v>
      </c>
      <c r="F67" s="11">
        <v>4340410.5999999996</v>
      </c>
      <c r="G67" s="11">
        <f>SUM(H67,I67)</f>
        <v>4340410.5999999996</v>
      </c>
      <c r="H67" s="11" t="s">
        <v>23</v>
      </c>
      <c r="I67" s="11">
        <v>4340410.5999999996</v>
      </c>
      <c r="J67" s="11">
        <f t="shared" ref="J67:J73" si="10">SUM(K67,L67)</f>
        <v>105728418.3</v>
      </c>
      <c r="K67" s="11" t="s">
        <v>23</v>
      </c>
      <c r="L67" s="11">
        <v>105728418.3</v>
      </c>
    </row>
    <row r="68" spans="1:12" ht="39.950000000000003" customHeight="1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705</v>
      </c>
      <c r="C69" s="9"/>
      <c r="D69" s="11">
        <f>SUM(E69,F69)</f>
        <v>100779975.5</v>
      </c>
      <c r="E69" s="11" t="s">
        <v>23</v>
      </c>
      <c r="F69" s="11">
        <f>E57-E59</f>
        <v>100779975.5</v>
      </c>
      <c r="G69" s="11">
        <f>SUM(H69,I69)</f>
        <v>100779975.5</v>
      </c>
      <c r="H69" s="11" t="s">
        <v>23</v>
      </c>
      <c r="I69" s="11">
        <f>H57-H59</f>
        <v>100779975.5</v>
      </c>
      <c r="J69" s="11">
        <f t="shared" si="10"/>
        <v>100779975.5</v>
      </c>
      <c r="K69" s="11" t="s">
        <v>23</v>
      </c>
      <c r="L69" s="11">
        <f>K57-K59</f>
        <v>100779975.5</v>
      </c>
    </row>
    <row r="70" spans="1:12" ht="39.950000000000003" customHeight="1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-221907687.30000001</v>
      </c>
      <c r="K72" s="11">
        <v>-95225662.5</v>
      </c>
      <c r="L72" s="11">
        <v>-126682024.8</v>
      </c>
    </row>
    <row r="73" spans="1:12" ht="39.950000000000003" customHeight="1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cloudconvert_20</cp:lastModifiedBy>
  <dcterms:created xsi:type="dcterms:W3CDTF">2026-05-14T06:22:08Z</dcterms:created>
  <dcterms:modified xsi:type="dcterms:W3CDTF">2026-05-14T09:08:48Z</dcterms:modified>
</cp:coreProperties>
</file>